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filterPrivacy="1"/>
  <xr:revisionPtr revIDLastSave="0" documentId="8_{2405A0DF-268F-C149-8EF9-4628D54EB6D2}" xr6:coauthVersionLast="47" xr6:coauthVersionMax="47" xr10:uidLastSave="{00000000-0000-0000-0000-000000000000}"/>
  <bookViews>
    <workbookView xWindow="2360" yWindow="500" windowWidth="26440" windowHeight="16280" xr2:uid="{00000000-000D-0000-FFFF-FFFF00000000}"/>
  </bookViews>
  <sheets>
    <sheet name="Monthly Family Budget" sheetId="1" r:id="rId1"/>
  </sheets>
  <definedNames>
    <definedName name="_xlnm.Print_Area" localSheetId="0">'Monthly Family Budget'!$A$2:$I$69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I32" i="1"/>
  <c r="I31" i="1"/>
  <c r="I30" i="1"/>
  <c r="I29" i="1"/>
  <c r="D16" i="1"/>
  <c r="I25" i="1"/>
  <c r="H26" i="1"/>
  <c r="G26" i="1"/>
  <c r="I24" i="1"/>
  <c r="I23" i="1"/>
  <c r="I22" i="1"/>
  <c r="I21" i="1"/>
  <c r="H66" i="1"/>
  <c r="G66" i="1"/>
  <c r="I65" i="1"/>
  <c r="I64" i="1"/>
  <c r="I63" i="1"/>
  <c r="G60" i="1"/>
  <c r="B28" i="1"/>
  <c r="I53" i="1"/>
  <c r="D40" i="1"/>
  <c r="D23" i="1"/>
  <c r="D27" i="1"/>
  <c r="D39" i="1"/>
  <c r="G14" i="1"/>
  <c r="D8" i="1"/>
  <c r="I33" i="1" l="1"/>
  <c r="I66" i="1"/>
  <c r="I26" i="1"/>
  <c r="D52" i="1"/>
  <c r="D66" i="1"/>
  <c r="D67" i="1"/>
  <c r="D68" i="1"/>
  <c r="D44" i="1"/>
  <c r="D45" i="1"/>
  <c r="D46" i="1"/>
  <c r="D47" i="1"/>
  <c r="D48" i="1"/>
  <c r="I50" i="1"/>
  <c r="I51" i="1"/>
  <c r="I52" i="1"/>
  <c r="D61" i="1"/>
  <c r="D62" i="1"/>
  <c r="I36" i="1"/>
  <c r="I37" i="1"/>
  <c r="I38" i="1"/>
  <c r="I39" i="1"/>
  <c r="I40" i="1"/>
  <c r="I44" i="1"/>
  <c r="I45" i="1"/>
  <c r="I46" i="1"/>
  <c r="I57" i="1"/>
  <c r="I58" i="1"/>
  <c r="I59" i="1"/>
  <c r="D53" i="1"/>
  <c r="D54" i="1"/>
  <c r="D55" i="1"/>
  <c r="D56" i="1"/>
  <c r="D57" i="1"/>
  <c r="D37" i="1"/>
  <c r="D38" i="1"/>
  <c r="D31" i="1"/>
  <c r="D32" i="1"/>
  <c r="D33" i="1"/>
  <c r="D20" i="1"/>
  <c r="D21" i="1"/>
  <c r="D22" i="1"/>
  <c r="D24" i="1"/>
  <c r="D25" i="1"/>
  <c r="D26" i="1"/>
  <c r="D9" i="1"/>
  <c r="D10" i="1"/>
  <c r="D11" i="1"/>
  <c r="D12" i="1"/>
  <c r="D13" i="1"/>
  <c r="D14" i="1"/>
  <c r="D15" i="1"/>
  <c r="C49" i="1"/>
  <c r="B49" i="1"/>
  <c r="H60" i="1"/>
  <c r="H47" i="1"/>
  <c r="G47" i="1"/>
  <c r="H54" i="1"/>
  <c r="G54" i="1"/>
  <c r="H41" i="1"/>
  <c r="G41" i="1"/>
  <c r="C63" i="1"/>
  <c r="B63" i="1"/>
  <c r="C69" i="1"/>
  <c r="B69" i="1"/>
  <c r="C58" i="1"/>
  <c r="B58" i="1"/>
  <c r="C41" i="1"/>
  <c r="B41" i="1"/>
  <c r="C34" i="1"/>
  <c r="B34" i="1"/>
  <c r="C28" i="1"/>
  <c r="B17" i="1"/>
  <c r="C17" i="1"/>
  <c r="I14" i="1"/>
  <c r="B5" i="1" l="1"/>
  <c r="G16" i="1" s="1"/>
  <c r="C5" i="1"/>
  <c r="G17" i="1" s="1"/>
  <c r="I47" i="1"/>
  <c r="I54" i="1"/>
  <c r="D69" i="1"/>
  <c r="D41" i="1"/>
  <c r="I60" i="1"/>
  <c r="D49" i="1"/>
  <c r="I41" i="1"/>
  <c r="D63" i="1"/>
  <c r="D58" i="1"/>
  <c r="D34" i="1"/>
  <c r="D28" i="1"/>
  <c r="D17" i="1"/>
  <c r="D5" i="1" l="1"/>
  <c r="G18" i="1"/>
</calcChain>
</file>

<file path=xl/sharedStrings.xml><?xml version="1.0" encoding="utf-8"?>
<sst xmlns="http://schemas.openxmlformats.org/spreadsheetml/2006/main" count="159" uniqueCount="96">
  <si>
    <t>Projected Cost</t>
  </si>
  <si>
    <t>Actual Cost</t>
  </si>
  <si>
    <t>Difference</t>
  </si>
  <si>
    <t>Income 1</t>
  </si>
  <si>
    <t>Income 2</t>
  </si>
  <si>
    <t>Gas</t>
  </si>
  <si>
    <t>Other</t>
  </si>
  <si>
    <t>Transportation</t>
  </si>
  <si>
    <t>Insurance</t>
  </si>
  <si>
    <t>Maintenance</t>
  </si>
  <si>
    <t>Housing</t>
  </si>
  <si>
    <t>Groceries</t>
  </si>
  <si>
    <t>Food</t>
  </si>
  <si>
    <t>Pets</t>
  </si>
  <si>
    <t>Toys</t>
  </si>
  <si>
    <t>Grooming</t>
  </si>
  <si>
    <t>Clothing</t>
  </si>
  <si>
    <t>Entertainment</t>
  </si>
  <si>
    <t>Loans</t>
  </si>
  <si>
    <t>Taxes</t>
  </si>
  <si>
    <t>Legal</t>
  </si>
  <si>
    <t>Children</t>
  </si>
  <si>
    <t>Attorney</t>
  </si>
  <si>
    <t>Alimony</t>
  </si>
  <si>
    <t>Personal Care</t>
  </si>
  <si>
    <t>Electricity</t>
  </si>
  <si>
    <t>Total</t>
  </si>
  <si>
    <t>Savings/Investments</t>
  </si>
  <si>
    <t>Projected Balance</t>
  </si>
  <si>
    <t>Actual Balance</t>
  </si>
  <si>
    <t>Total Income</t>
  </si>
  <si>
    <t>Income 3</t>
  </si>
  <si>
    <t>Actual</t>
  </si>
  <si>
    <t>Mortgage/ Rent</t>
  </si>
  <si>
    <t>Cell Phone</t>
  </si>
  <si>
    <t>Water &amp; Sewer</t>
  </si>
  <si>
    <t>Waste Removal</t>
  </si>
  <si>
    <t>Car Payment 1</t>
  </si>
  <si>
    <t>Car Payment 2</t>
  </si>
  <si>
    <t xml:space="preserve">Car Insurance </t>
  </si>
  <si>
    <t>Taxi/ Uber/ Lyft</t>
  </si>
  <si>
    <t>Home Insurance</t>
  </si>
  <si>
    <t>Health Insurance</t>
  </si>
  <si>
    <t xml:space="preserve">Life Insurance </t>
  </si>
  <si>
    <t>Gas &amp; Fuel</t>
  </si>
  <si>
    <t>Parking</t>
  </si>
  <si>
    <t>Public Transportation</t>
  </si>
  <si>
    <t>Cable/ Netflix/ Hulu</t>
  </si>
  <si>
    <t>Alcohol &amp; Bars</t>
  </si>
  <si>
    <t>Dry Cleaning</t>
  </si>
  <si>
    <t>Food &amp; Supplies</t>
  </si>
  <si>
    <t>Veterinary</t>
  </si>
  <si>
    <t>Student Loan(s)</t>
  </si>
  <si>
    <t>Personal Loan(s)</t>
  </si>
  <si>
    <t>Credit Card 1</t>
  </si>
  <si>
    <t>Credit Card 2</t>
  </si>
  <si>
    <t>Credit Card 3</t>
  </si>
  <si>
    <t>Retirement Account</t>
  </si>
  <si>
    <t>Investment Account</t>
  </si>
  <si>
    <t>College Savings</t>
  </si>
  <si>
    <t>Federal Tax</t>
  </si>
  <si>
    <t>State Tax</t>
  </si>
  <si>
    <t>Local Tax</t>
  </si>
  <si>
    <t>Property Tax</t>
  </si>
  <si>
    <t>Projected</t>
  </si>
  <si>
    <t>Fees &amp; Charges</t>
  </si>
  <si>
    <t>ATM Fee</t>
  </si>
  <si>
    <t>Bank Fee</t>
  </si>
  <si>
    <t>Late Fee</t>
  </si>
  <si>
    <t>Health &amp; Fitness</t>
  </si>
  <si>
    <t>Dentist</t>
  </si>
  <si>
    <t>Doctor</t>
  </si>
  <si>
    <t>Eyecare</t>
  </si>
  <si>
    <t>Gym</t>
  </si>
  <si>
    <t xml:space="preserve">Pharmacy </t>
  </si>
  <si>
    <t>Furnishings</t>
  </si>
  <si>
    <t>Travel</t>
  </si>
  <si>
    <t>Air Travel</t>
  </si>
  <si>
    <t>Hotel</t>
  </si>
  <si>
    <t xml:space="preserve">Rental Car </t>
  </si>
  <si>
    <t>Vacation</t>
  </si>
  <si>
    <t>School Tuition</t>
  </si>
  <si>
    <t>School Supplies</t>
  </si>
  <si>
    <t>Camp</t>
  </si>
  <si>
    <t>Child Care</t>
  </si>
  <si>
    <t>Child Support</t>
  </si>
  <si>
    <t xml:space="preserve">Restaurants </t>
  </si>
  <si>
    <t>Projected Income</t>
  </si>
  <si>
    <t>Actual Income</t>
  </si>
  <si>
    <t>Hair &amp; Nails</t>
  </si>
  <si>
    <t>Maintenance &amp; Repairs</t>
  </si>
  <si>
    <t>Concerts &amp; Events</t>
  </si>
  <si>
    <t>Monthly Budget</t>
  </si>
  <si>
    <t>Fast Food &amp; Takeout</t>
  </si>
  <si>
    <t>Amazon/Shopping</t>
  </si>
  <si>
    <t>Movies &amp;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</si>
</sst>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&quot;$&quot;#,##0"/>
  </numFmts>
  <fonts count="11" x14ac:knownFonts="1">
    <font>
      <sz val="10"/>
      <name val="Trebuchet MS"/>
      <family val="2"/>
      <scheme val="minor"/>
    </font>
    <font>
      <sz val="8"/>
      <name val="Arial"/>
      <family val="2"/>
    </font>
    <font>
      <b/>
      <sz val="18"/>
      <color theme="3"/>
      <name val="Trebuchet MS"/>
      <family val="2"/>
      <scheme val="maj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i/>
      <sz val="11"/>
      <name val="Calibri"/>
      <family val="2"/>
    </font>
    <font>
      <sz val="11"/>
      <color theme="1"/>
      <name val="Calibri"/>
      <family val="2"/>
    </font>
    <font>
      <sz val="20"/>
      <name val="Avenir Book"/>
      <family val="2"/>
    </font>
    <font>
      <i/>
      <sz val="11"/>
      <name val="Calibri"/>
      <family val="2"/>
    </font>
    <font>
      <b/>
      <sz val="16"/>
      <color rgb="FFFF0000"/>
      <name val="Avenir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1D4E7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0"/>
      </bottom>
      <diagonal/>
    </border>
    <border>
      <left/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 style="thin">
        <color theme="4"/>
      </bottom>
      <diagonal/>
    </border>
    <border>
      <left/>
      <right style="thin">
        <color theme="4"/>
      </right>
      <top style="thin">
        <color theme="0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6" fontId="3" fillId="0" borderId="0" xfId="0" applyNumberFormat="1" applyFont="1" applyFill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6" fontId="3" fillId="0" borderId="0" xfId="0" applyNumberFormat="1" applyFont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6" fontId="3" fillId="3" borderId="6" xfId="0" applyNumberFormat="1" applyFont="1" applyFill="1" applyBorder="1" applyAlignment="1">
      <alignment vertical="center" wrapText="1"/>
    </xf>
    <xf numFmtId="6" fontId="4" fillId="3" borderId="2" xfId="0" applyNumberFormat="1" applyFont="1" applyFill="1" applyBorder="1" applyAlignment="1">
      <alignment vertical="center" wrapText="1"/>
    </xf>
    <xf numFmtId="6" fontId="4" fillId="3" borderId="4" xfId="0" applyNumberFormat="1" applyFont="1" applyFill="1" applyBorder="1" applyAlignment="1">
      <alignment vertical="center" wrapText="1"/>
    </xf>
    <xf numFmtId="6" fontId="4" fillId="3" borderId="6" xfId="0" applyNumberFormat="1" applyFont="1" applyFill="1" applyBorder="1" applyAlignment="1">
      <alignment vertical="center" wrapText="1"/>
    </xf>
    <xf numFmtId="6" fontId="3" fillId="4" borderId="4" xfId="0" applyNumberFormat="1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Alignment="1">
      <alignment horizontal="center" vertical="center" wrapText="1"/>
    </xf>
    <xf numFmtId="0" fontId="3" fillId="5" borderId="0" xfId="0" applyNumberFormat="1" applyFont="1" applyFill="1" applyAlignment="1">
      <alignment horizontal="center" vertical="center" wrapText="1"/>
    </xf>
    <xf numFmtId="0" fontId="3" fillId="5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4" borderId="0" xfId="0" applyNumberFormat="1" applyFont="1" applyFill="1" applyBorder="1" applyAlignment="1">
      <alignment vertical="center" wrapText="1"/>
    </xf>
    <xf numFmtId="164" fontId="3" fillId="4" borderId="0" xfId="0" applyNumberFormat="1" applyFont="1" applyFill="1" applyBorder="1" applyAlignment="1">
      <alignment vertical="center"/>
    </xf>
    <xf numFmtId="164" fontId="3" fillId="4" borderId="0" xfId="0" applyNumberFormat="1" applyFont="1" applyFill="1" applyAlignment="1">
      <alignment vertical="center" wrapText="1"/>
    </xf>
    <xf numFmtId="164" fontId="3" fillId="4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right" vertical="center" wrapText="1"/>
    </xf>
    <xf numFmtId="0" fontId="8" fillId="2" borderId="0" xfId="1" applyFont="1" applyFill="1" applyBorder="1" applyAlignment="1"/>
    <xf numFmtId="0" fontId="5" fillId="6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6" fontId="4" fillId="3" borderId="17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8" fillId="2" borderId="0" xfId="1" applyFont="1" applyFill="1" applyBorder="1" applyAlignment="1">
      <alignment horizontal="left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Normal" xfId="0" builtinId="0" customBuiltin="1"/>
    <cellStyle name="Title" xfId="1" builtinId="15" customBuiltin="1"/>
  </cellStyles>
  <dxfs count="1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n">
          <color theme="0"/>
        </top>
      </border>
    </dxf>
    <dxf>
      <border outline="0">
        <top style="thin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solid">
          <fgColor rgb="FF000000"/>
          <bgColor rgb="FF45A4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solid">
          <fgColor rgb="FF000000"/>
          <bgColor rgb="FF1D4E7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000000"/>
          <bgColor rgb="FF1D4E7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&quot;$&quot;#,##0"/>
      <fill>
        <patternFill patternType="solid">
          <fgColor indexed="64"/>
          <bgColor theme="7" tint="0.79998168889431442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\$#,##0_);[Red]\(\$#,##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solid">
          <fgColor rgb="FF000000"/>
          <bgColor rgb="FF1D4E76"/>
        </patternFill>
      </fill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ont>
        <sz val="9"/>
        <color theme="0"/>
      </font>
      <fill>
        <patternFill>
          <bgColor theme="4"/>
        </patternFill>
      </fill>
      <border diagonalUp="0" diagonalDown="0">
        <left style="thin">
          <color theme="4"/>
        </left>
        <right style="thin">
          <color theme="4"/>
        </right>
        <top style="double">
          <color theme="0"/>
        </top>
        <bottom style="thin">
          <color theme="4"/>
        </bottom>
        <vertical/>
        <horizontal/>
      </border>
    </dxf>
    <dxf>
      <font>
        <sz val="9"/>
        <color theme="0"/>
      </font>
      <fill>
        <patternFill>
          <bgColor theme="4"/>
        </patternFill>
      </fill>
      <border diagonalUp="0" diagonalDown="0">
        <bottom style="thin">
          <color theme="0"/>
        </bottom>
      </border>
    </dxf>
    <dxf>
      <font>
        <sz val="8"/>
      </font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76"/>
      <tableStyleElement type="headerRow" dxfId="175"/>
      <tableStyleElement type="totalRow" dxfId="174"/>
      <tableStyleElement type="firstRowStripe" dxfId="17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D4E76"/>
      <color rgb="FF45A4F8"/>
      <color rgb="FF00447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394137</xdr:colOff>
      <xdr:row>1</xdr:row>
      <xdr:rowOff>21897</xdr:rowOff>
    </xdr:from>
    <xdr:to>
      <xdr:col>8</xdr:col>
      <xdr:colOff>426983</xdr:colOff>
      <xdr:row>7</xdr:row>
      <xdr:rowOff>153721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CBAAA-746B-E456-0E9B-939B4622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8965" y="109483"/>
          <a:ext cx="3536294" cy="12266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A7:D17" totalsRowCount="1" headerRowDxfId="172" dataDxfId="171" totalsRowDxfId="170">
  <autoFilter ref="A7:D16" xr:uid="{00000000-0009-0000-0100-000001000000}"/>
  <tableColumns count="4">
    <tableColumn id="1" xr3:uid="{00000000-0010-0000-0000-000001000000}" name="Housing" totalsRowLabel="Total" dataDxfId="169" totalsRowDxfId="11"/>
    <tableColumn id="2" xr3:uid="{00000000-0010-0000-0000-000002000000}" name="Projected" totalsRowFunction="sum" dataDxfId="168" totalsRowDxfId="10"/>
    <tableColumn id="3" xr3:uid="{00000000-0010-0000-0000-000003000000}" name="Actual" totalsRowFunction="sum" dataDxfId="167" totalsRowDxfId="9"/>
    <tableColumn id="4" xr3:uid="{00000000-0010-0000-0000-000004000000}" name="Difference" totalsRowFunction="sum" dataDxfId="166" totalsRowDxfId="8">
      <calculatedColumnFormula>Housing[[#This Row],[Projected]]-Housing[[#This Row],[Actual]]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xes" displayName="Taxes" ref="F49:I54" totalsRowCount="1" headerRowDxfId="89" dataDxfId="88" totalsRowDxfId="87">
  <autoFilter ref="F49:I53" xr:uid="{00000000-0009-0000-0100-00000A000000}"/>
  <tableColumns count="4">
    <tableColumn id="1" xr3:uid="{00000000-0010-0000-0900-000001000000}" name="Taxes" totalsRowLabel="Total" dataDxfId="86" totalsRowDxfId="85"/>
    <tableColumn id="2" xr3:uid="{00000000-0010-0000-0900-000002000000}" name="Projected" totalsRowFunction="sum" dataDxfId="84" totalsRowDxfId="83"/>
    <tableColumn id="3" xr3:uid="{00000000-0010-0000-0900-000003000000}" name="Actual" totalsRowFunction="sum" dataDxfId="82" totalsRowDxfId="81"/>
    <tableColumn id="4" xr3:uid="{00000000-0010-0000-0900-000004000000}" name="Difference" totalsRowFunction="sum" dataDxfId="80" totalsRowDxfId="79">
      <calculatedColumnFormula>Taxes[[#This Row],[Projected]]-Taxes[[#This Row],[Actual]]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Savings" displayName="Savings" ref="F43:I47" totalsRowCount="1" headerRowDxfId="78" dataDxfId="77" totalsRowDxfId="76">
  <autoFilter ref="F43:I46" xr:uid="{00000000-0009-0000-0100-00000B000000}"/>
  <tableColumns count="4">
    <tableColumn id="1" xr3:uid="{00000000-0010-0000-0A00-000001000000}" name="Savings/Investments" totalsRowLabel="Total" dataDxfId="75" totalsRowDxfId="3"/>
    <tableColumn id="2" xr3:uid="{00000000-0010-0000-0A00-000002000000}" name="Projected" totalsRowFunction="sum" dataDxfId="74" totalsRowDxfId="2"/>
    <tableColumn id="3" xr3:uid="{00000000-0010-0000-0A00-000003000000}" name="Actual" totalsRowFunction="sum" dataDxfId="73" totalsRowDxfId="1"/>
    <tableColumn id="4" xr3:uid="{00000000-0010-0000-0A00-000004000000}" name="Difference" totalsRowFunction="sum" dataDxfId="72" totalsRowDxfId="0">
      <calculatedColumnFormula>Savings[[#This Row],[Projected]]-Savings[[#This Row],[Actual]]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Legal" displayName="Legal" ref="F56:I60" totalsRowCount="1" headerRowDxfId="71" dataDxfId="70" totalsRowDxfId="69">
  <autoFilter ref="F56:I59" xr:uid="{00000000-0009-0000-0100-00000D000000}"/>
  <tableColumns count="4">
    <tableColumn id="1" xr3:uid="{00000000-0010-0000-0C00-000001000000}" name="Legal" totalsRowLabel="Total" dataDxfId="68" totalsRowDxfId="67"/>
    <tableColumn id="2" xr3:uid="{00000000-0010-0000-0C00-000002000000}" name="Projected" totalsRowFunction="sum" dataDxfId="66" totalsRowDxfId="65"/>
    <tableColumn id="3" xr3:uid="{00000000-0010-0000-0C00-000003000000}" name="Actual" totalsRowFunction="sum" dataDxfId="64" totalsRowDxfId="63"/>
    <tableColumn id="4" xr3:uid="{00000000-0010-0000-0C00-000004000000}" name="Difference" totalsRowFunction="sum" dataDxfId="62" totalsRowDxfId="61">
      <calculatedColumnFormula>Legal[[#This Row],[Projected]]-Legal[[#This Row],[Actual]]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265F732-A321-9249-9D09-B8684056565C}" name="Legal13" displayName="Legal13" ref="F62:I66" totalsRowCount="1" headerRowDxfId="60" dataDxfId="59" totalsRowDxfId="58">
  <autoFilter ref="F62:I65" xr:uid="{3BDA0487-BA4E-8543-9BD4-6618042BA48C}"/>
  <tableColumns count="4">
    <tableColumn id="1" xr3:uid="{F49FF65E-7C7B-3646-A415-96DB99DF18FA}" name="Fees &amp; Charges" totalsRowLabel="Total" dataDxfId="57" totalsRowDxfId="56"/>
    <tableColumn id="2" xr3:uid="{CB2EF661-FE10-B644-8507-A31EA3B6890C}" name="Projected" totalsRowFunction="sum" dataDxfId="55" totalsRowDxfId="54"/>
    <tableColumn id="3" xr3:uid="{5AF4B902-BA70-AB4C-B78F-27276F7C642C}" name="Actual" totalsRowFunction="sum" dataDxfId="53" totalsRowDxfId="52"/>
    <tableColumn id="4" xr3:uid="{32C00162-AC55-0144-9765-8FAAB62530CB}" name="Difference" totalsRowFunction="sum" dataDxfId="51" totalsRowDxfId="50">
      <calculatedColumnFormula>Legal13[[#This Row],[Projected]]-Legal13[[#This Row],[Actual]]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83D82AE-DD3B-6C4C-990C-155A7B6CA3A2}" name="Legal1315" displayName="Legal1315" ref="F20:I26" totalsRowCount="1" headerRowDxfId="49" dataDxfId="48" totalsRowDxfId="47">
  <autoFilter ref="F20:I25" xr:uid="{E4737E62-0DD6-B540-B2B0-A87EF1263A00}"/>
  <tableColumns count="4">
    <tableColumn id="1" xr3:uid="{94241927-CBBA-2649-AB0B-D5FC06D2CEBE}" name="Health &amp; Fitness" totalsRowLabel="Total" dataDxfId="46" totalsRowDxfId="45"/>
    <tableColumn id="2" xr3:uid="{44E8CE30-5924-7946-ABA6-A7BFDBFF7973}" name="Projected" totalsRowFunction="sum" dataDxfId="44" totalsRowDxfId="43"/>
    <tableColumn id="3" xr3:uid="{95B5A4F0-019B-4F4A-89A0-549E10B1F698}" name="Actual" totalsRowFunction="sum" dataDxfId="42" totalsRowDxfId="41"/>
    <tableColumn id="4" xr3:uid="{225CC8EC-7BA1-3140-AF22-BBD7F9C08022}" name="Difference" totalsRowFunction="sum" dataDxfId="40" totalsRowDxfId="39">
      <calculatedColumnFormula>Legal1315[[#This Row],[Projected]]-Legal1315[[#This Row],[Actual]]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96D489C-ACE2-C54E-85B9-A00E9E8D5FB7}" name="Legal1316" displayName="Legal1316" ref="F28:I33" totalsRowCount="1" headerRowDxfId="38" dataDxfId="37" totalsRowDxfId="36">
  <autoFilter ref="F28:I32" xr:uid="{42350DDB-DAC0-F54F-BF62-8F06DFADBFFF}"/>
  <tableColumns count="4">
    <tableColumn id="1" xr3:uid="{ED6028DB-DCBE-864B-A4B6-E7CF44A36CFE}" name="Travel" totalsRowLabel="Total" dataDxfId="35" totalsRowDxfId="34"/>
    <tableColumn id="2" xr3:uid="{5C7A2CB1-5698-4F48-AB56-A948457E59C7}" name="Projected" totalsRowFunction="sum" dataDxfId="33" totalsRowDxfId="32"/>
    <tableColumn id="3" xr3:uid="{03751EB2-3376-B34C-9F25-59119E20EBF7}" name="Actual" totalsRowFunction="sum" dataDxfId="31" totalsRowDxfId="30"/>
    <tableColumn id="4" xr3:uid="{85BAE7EA-C5AC-4444-A49E-B0EBDC3BAC0F}" name="Difference" totalsRowFunction="sum" dataDxfId="29" totalsRowDxfId="28">
      <calculatedColumnFormula>Legal1316[[#This Row],[Projected]]-Legal1316[[#This Row],[Actual]]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075442-D423-A94D-8FE0-716E757AFC10}" name="Table16" displayName="Table16" ref="B4:D5" totalsRowShown="0" headerRowDxfId="27" dataDxfId="25" headerRowBorderDxfId="26" tableBorderDxfId="24" totalsRowBorderDxfId="23">
  <tableColumns count="3">
    <tableColumn id="1" xr3:uid="{93D2084B-C05E-BC46-99BA-674523C1B682}" name="Projected Cost" dataDxfId="22">
      <calculatedColumnFormula>Housing[[#Totals],[Projected]]+Transportation[[#Totals],[Projected]]+Insurance[[#Totals],[Projected]]+Food[[#Totals],[Projected]]+Children[[#Totals],[Projected]]+Legal[[#Totals],[Projected]]+Savings[[#Totals],[Projected]]+Loans[[#Totals],[Projected]]+Entertainment[[#Totals],[Projected]]+Taxes[[#Totals],[Projected]]+PersonalCare[[#Totals],[Projected]]+Pets[[#Totals],[Projected]]+Legal13[[#Totals],[Projected]]</calculatedColumnFormula>
    </tableColumn>
    <tableColumn id="2" xr3:uid="{F225C4B3-2378-B342-B872-BF8D75182B7E}" name="Actual Cost" dataDxfId="21">
      <calculatedColumnFormula>Housing[[#Totals],[Actual]]+Transportation[[#Totals],[Actual]]+Insurance[[#Totals],[Actual]]+Food[[#Totals],[Actual]]+Children[[#Totals],[Actual]]+Legal[[#Totals],[Actual]]+Savings[[#Totals],[Actual]]+Loans[[#Totals],[Actual]]+Entertainment[[#Totals],[Actual]]+Taxes[[#Totals],[Actual]]+PersonalCare[[#Totals],[Actual]]+Pets[[#Totals],[Actual]]</calculatedColumnFormula>
    </tableColumn>
    <tableColumn id="3" xr3:uid="{908A90DF-C7AC-5944-A27D-30DB16BB7092}" name="Difference" dataDxfId="20">
      <calculatedColumnFormula>Housing[[#Totals],[Difference]]+Transportation[[#Totals],[Difference]]+Insurance[[#Totals],[Difference]]+Food[[#Totals],[Difference]]+Children[[#Totals],[Difference]]+Legal[[#Totals],[Difference]]+Savings[[#Totals],[Difference]]+Loans[[#Totals],[Difference]]+Entertainment[[#Totals],[Difference]]+Taxes[[#Totals],[Difference]]+PersonalCare[[#Totals],[Difference]]+Pets[[#Totals],[Difference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ransportation" displayName="Transportation" ref="A19:D28" totalsRowCount="1" headerRowDxfId="165" dataDxfId="164" totalsRowDxfId="163">
  <autoFilter ref="A19:D27" xr:uid="{00000000-0009-0000-0100-000002000000}"/>
  <tableColumns count="4">
    <tableColumn id="1" xr3:uid="{00000000-0010-0000-0100-000001000000}" name="Transportation" totalsRowLabel="Total" dataDxfId="162" totalsRowDxfId="161"/>
    <tableColumn id="2" xr3:uid="{00000000-0010-0000-0100-000002000000}" name="Projected" totalsRowFunction="sum" dataDxfId="160" totalsRowDxfId="159"/>
    <tableColumn id="3" xr3:uid="{00000000-0010-0000-0100-000003000000}" name="Actual" totalsRowFunction="sum" dataDxfId="158" totalsRowDxfId="157"/>
    <tableColumn id="4" xr3:uid="{00000000-0010-0000-0100-000004000000}" name="Difference" totalsRowFunction="sum" dataDxfId="156" totalsRowDxfId="155">
      <calculatedColumnFormula>Transportation[[#This Row],[Projected]]-Transportation[[#This Row],[Actual]]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surance" displayName="Insurance" ref="A30:D34" totalsRowCount="1" headerRowDxfId="154" dataDxfId="153" totalsRowDxfId="152">
  <autoFilter ref="A30:D33" xr:uid="{00000000-0009-0000-0100-000003000000}"/>
  <tableColumns count="4">
    <tableColumn id="1" xr3:uid="{00000000-0010-0000-0200-000001000000}" name="Insurance" totalsRowLabel="Total" dataDxfId="151" totalsRowDxfId="150"/>
    <tableColumn id="2" xr3:uid="{00000000-0010-0000-0200-000002000000}" name="Projected" totalsRowFunction="sum" dataDxfId="149" totalsRowDxfId="148"/>
    <tableColumn id="3" xr3:uid="{00000000-0010-0000-0200-000003000000}" name="Actual" totalsRowFunction="sum" dataDxfId="147" totalsRowDxfId="146"/>
    <tableColumn id="4" xr3:uid="{00000000-0010-0000-0200-000004000000}" name="Difference" totalsRowFunction="sum" dataDxfId="145" totalsRowDxfId="144">
      <calculatedColumnFormula>Insurance[[#This Row],[Projected]]-Insurance[[#This Row],[Actual]]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Food" displayName="Food" ref="A36:D41" totalsRowCount="1" headerRowDxfId="143" dataDxfId="142" totalsRowDxfId="141">
  <autoFilter ref="A36:D40" xr:uid="{00000000-0009-0000-0100-000004000000}"/>
  <tableColumns count="4">
    <tableColumn id="1" xr3:uid="{00000000-0010-0000-0300-000001000000}" name="Food" totalsRowLabel="Total" dataDxfId="140" totalsRowDxfId="19"/>
    <tableColumn id="2" xr3:uid="{00000000-0010-0000-0300-000002000000}" name="Projected" totalsRowFunction="sum" dataDxfId="139" totalsRowDxfId="18"/>
    <tableColumn id="3" xr3:uid="{00000000-0010-0000-0300-000003000000}" name="Actual" totalsRowFunction="sum" dataDxfId="138" totalsRowDxfId="17"/>
    <tableColumn id="4" xr3:uid="{00000000-0010-0000-0300-000004000000}" name="Difference" totalsRowFunction="sum" dataDxfId="137" totalsRowDxfId="16">
      <calculatedColumnFormula>Food[[#This Row],[Projected]]-Food[[#This Row],[Actual]]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Children" displayName="Children" ref="A51:D58" totalsRowCount="1" headerRowDxfId="136" dataDxfId="135" totalsRowDxfId="134">
  <autoFilter ref="A51:D57" xr:uid="{00000000-0009-0000-0100-000005000000}"/>
  <tableColumns count="4">
    <tableColumn id="1" xr3:uid="{00000000-0010-0000-0400-000001000000}" name="Children" totalsRowLabel="Total" dataDxfId="133" totalsRowDxfId="132"/>
    <tableColumn id="2" xr3:uid="{00000000-0010-0000-0400-000002000000}" name="Projected" totalsRowFunction="sum" dataDxfId="131" totalsRowDxfId="130"/>
    <tableColumn id="3" xr3:uid="{00000000-0010-0000-0400-000003000000}" name="Actual" totalsRowFunction="sum" dataDxfId="129" totalsRowDxfId="128"/>
    <tableColumn id="4" xr3:uid="{00000000-0010-0000-0400-000004000000}" name="Difference" totalsRowFunction="sum" dataDxfId="127" totalsRowDxfId="126">
      <calculatedColumnFormula>Children[[#This Row],[Projected]]-Children[[#This Row],[Actual]]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Pets" displayName="Pets" ref="A65:D69" totalsRowCount="1" headerRowDxfId="125" dataDxfId="124" totalsRowDxfId="123">
  <autoFilter ref="A65:D68" xr:uid="{00000000-0009-0000-0100-000006000000}"/>
  <tableColumns count="4">
    <tableColumn id="1" xr3:uid="{00000000-0010-0000-0500-000001000000}" name="Pets" totalsRowLabel="Total" dataDxfId="122" totalsRowDxfId="121"/>
    <tableColumn id="2" xr3:uid="{00000000-0010-0000-0500-000002000000}" name="Projected" totalsRowFunction="sum" dataDxfId="120" totalsRowDxfId="119"/>
    <tableColumn id="3" xr3:uid="{00000000-0010-0000-0500-000003000000}" name="Actual" totalsRowFunction="sum" dataDxfId="118" totalsRowDxfId="117"/>
    <tableColumn id="4" xr3:uid="{00000000-0010-0000-0500-000004000000}" name="Difference" totalsRowFunction="sum" dataDxfId="116" totalsRowDxfId="115">
      <calculatedColumnFormula>Pets[[#This Row],[Projected]]-Pets[[#This Row],[Actual]]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PersonalCare" displayName="PersonalCare" ref="A43:D49" totalsRowCount="1" headerRowDxfId="114" dataDxfId="113" totalsRowDxfId="112">
  <autoFilter ref="A43:D48" xr:uid="{00000000-0009-0000-0100-000007000000}"/>
  <tableColumns count="4">
    <tableColumn id="1" xr3:uid="{00000000-0010-0000-0600-000001000000}" name="Personal Care" totalsRowLabel="Total" dataDxfId="111" totalsRowDxfId="15"/>
    <tableColumn id="2" xr3:uid="{00000000-0010-0000-0600-000002000000}" name="Projected" totalsRowFunction="sum" dataDxfId="110" totalsRowDxfId="14"/>
    <tableColumn id="3" xr3:uid="{00000000-0010-0000-0600-000003000000}" name="Actual" totalsRowFunction="sum" dataDxfId="109" totalsRowDxfId="13"/>
    <tableColumn id="4" xr3:uid="{00000000-0010-0000-0600-000004000000}" name="Difference" totalsRowFunction="sum" dataDxfId="108" totalsRowDxfId="12">
      <calculatedColumnFormula>PersonalCare[[#This Row],[Projected]]-PersonalCare[[#This Row],[Actual]]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Entertainment" displayName="Entertainment" ref="A60:D63" totalsRowCount="1" headerRowDxfId="107" dataDxfId="106" totalsRowDxfId="105">
  <autoFilter ref="A60:D62" xr:uid="{00000000-0009-0000-0100-000008000000}"/>
  <tableColumns count="4">
    <tableColumn id="1" xr3:uid="{00000000-0010-0000-0700-000001000000}" name="Entertainment" totalsRowLabel="Total" dataDxfId="104" totalsRowDxfId="7"/>
    <tableColumn id="2" xr3:uid="{00000000-0010-0000-0700-000002000000}" name="Projected" totalsRowFunction="sum" dataDxfId="103" totalsRowDxfId="6"/>
    <tableColumn id="3" xr3:uid="{00000000-0010-0000-0700-000003000000}" name="Actual" totalsRowFunction="sum" dataDxfId="102" totalsRowDxfId="5"/>
    <tableColumn id="4" xr3:uid="{00000000-0010-0000-0700-000004000000}" name="Difference" totalsRowFunction="sum" dataDxfId="101" totalsRowDxfId="4">
      <calculatedColumnFormula>Entertainment[[#This Row],[Projected]]-Entertainment[[#This Row],[Actual]]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Loans" displayName="Loans" ref="F35:I41" totalsRowCount="1" headerRowDxfId="100" dataDxfId="99" totalsRowDxfId="98">
  <autoFilter ref="F35:I40" xr:uid="{00000000-0009-0000-0100-000009000000}"/>
  <tableColumns count="4">
    <tableColumn id="1" xr3:uid="{00000000-0010-0000-0800-000001000000}" name="Loans" totalsRowLabel="Total" dataDxfId="97" totalsRowDxfId="96"/>
    <tableColumn id="2" xr3:uid="{00000000-0010-0000-0800-000002000000}" name="Projected" totalsRowFunction="sum" dataDxfId="95" totalsRowDxfId="94"/>
    <tableColumn id="3" xr3:uid="{00000000-0010-0000-0800-000003000000}" name="Actual" totalsRowFunction="sum" dataDxfId="93" totalsRowDxfId="92"/>
    <tableColumn id="4" xr3:uid="{00000000-0010-0000-0800-000004000000}" name="Difference" totalsRowFunction="sum" dataDxfId="91" totalsRowDxfId="90">
      <calculatedColumnFormula>Loans[[#This Row],[Projected]]-Loans[[#This Row],[Actual]]</calculatedColumnFormula>
    </tableColumn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Origin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996600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rigin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contourW="27500" prstMaterial="matte">
            <a:bevelT w="0" h="0"/>
            <a:contourClr>
              <a:schemeClr val="phClr">
                <a:tint val="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atMod val="350000"/>
              </a:schemeClr>
              <a:schemeClr val="phClr">
                <a:tint val="83000"/>
              </a:schemeClr>
            </a:duotone>
          </a:blip>
          <a:tile tx="0" ty="0" sx="100000" sy="100000" flip="x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showGridLines="0" tabSelected="1" zoomScale="116" zoomScaleNormal="116" workbookViewId="0">
      <selection activeCell="G45" sqref="G45"/>
    </sheetView>
  </sheetViews>
  <sheetFormatPr baseColWidth="10" defaultColWidth="9" defaultRowHeight="15" x14ac:dyDescent="0.2"/>
  <cols>
    <col min="1" max="1" width="22" style="1" customWidth="1"/>
    <col min="2" max="4" width="17" style="1" customWidth="1"/>
    <col min="5" max="5" width="4" style="1" customWidth="1"/>
    <col min="6" max="6" width="21" style="1" customWidth="1"/>
    <col min="7" max="9" width="17" style="1" customWidth="1"/>
    <col min="10" max="16384" width="9" style="1"/>
  </cols>
  <sheetData>
    <row r="1" spans="1:9" ht="7" customHeight="1" thickBot="1" x14ac:dyDescent="0.25"/>
    <row r="2" spans="1:9" ht="30" customHeight="1" x14ac:dyDescent="0.4">
      <c r="A2" s="40" t="s">
        <v>92</v>
      </c>
      <c r="B2" s="40"/>
      <c r="C2" s="40"/>
      <c r="D2" s="40"/>
      <c r="E2" s="33"/>
      <c r="F2" s="45"/>
      <c r="G2" s="46"/>
      <c r="H2" s="46"/>
      <c r="I2" s="47"/>
    </row>
    <row r="3" spans="1:9" ht="7.5" customHeight="1" x14ac:dyDescent="0.2">
      <c r="A3" s="2"/>
      <c r="B3" s="2"/>
      <c r="C3" s="2"/>
      <c r="D3" s="2"/>
      <c r="E3" s="2"/>
      <c r="F3" s="48"/>
      <c r="G3" s="49"/>
      <c r="H3" s="49"/>
      <c r="I3" s="50"/>
    </row>
    <row r="4" spans="1:9" ht="14" customHeight="1" x14ac:dyDescent="0.2">
      <c r="A4" s="34"/>
      <c r="B4" s="36" t="s">
        <v>0</v>
      </c>
      <c r="C4" s="36" t="s">
        <v>1</v>
      </c>
      <c r="D4" s="37" t="s">
        <v>2</v>
      </c>
      <c r="E4" s="3"/>
      <c r="F4" s="48"/>
      <c r="G4" s="49"/>
      <c r="H4" s="49"/>
      <c r="I4" s="50"/>
    </row>
    <row r="5" spans="1:9" ht="15" customHeight="1" x14ac:dyDescent="0.2">
      <c r="A5" s="35"/>
      <c r="B5" s="38">
        <f>Housing[[#Totals],[Projected]]+Transportation[[#Totals],[Projected]]+Insurance[[#Totals],[Projected]]+Food[[#Totals],[Projected]]+Children[[#Totals],[Projected]]+Legal[[#Totals],[Projected]]+Savings[[#Totals],[Projected]]+Loans[[#Totals],[Projected]]+Entertainment[[#Totals],[Projected]]+Taxes[[#Totals],[Projected]]+PersonalCare[[#Totals],[Projected]]+Pets[[#Totals],[Projected]]+Legal13[[#Totals],[Projected]]</f>
        <v>0</v>
      </c>
      <c r="C5" s="38">
        <f>Housing[[#Totals],[Actual]]+Transportation[[#Totals],[Actual]]+Insurance[[#Totals],[Actual]]+Food[[#Totals],[Actual]]+Children[[#Totals],[Actual]]+Legal[[#Totals],[Actual]]+Savings[[#Totals],[Actual]]+Loans[[#Totals],[Actual]]+Entertainment[[#Totals],[Actual]]+Taxes[[#Totals],[Actual]]+PersonalCare[[#Totals],[Actual]]+Pets[[#Totals],[Actual]]</f>
        <v>0</v>
      </c>
      <c r="D5" s="38">
        <f>Housing[[#Totals],[Difference]]+Transportation[[#Totals],[Difference]]+Insurance[[#Totals],[Difference]]+Food[[#Totals],[Difference]]+Children[[#Totals],[Difference]]+Legal[[#Totals],[Difference]]+Savings[[#Totals],[Difference]]+Loans[[#Totals],[Difference]]+Entertainment[[#Totals],[Difference]]+Taxes[[#Totals],[Difference]]+PersonalCare[[#Totals],[Difference]]+Pets[[#Totals],[Difference]]</f>
        <v>0</v>
      </c>
      <c r="E5" s="3"/>
      <c r="F5" s="48"/>
      <c r="G5" s="49"/>
      <c r="H5" s="49"/>
      <c r="I5" s="50"/>
    </row>
    <row r="6" spans="1:9" ht="7" customHeight="1" x14ac:dyDescent="0.2">
      <c r="A6" s="3"/>
      <c r="B6" s="3"/>
      <c r="C6" s="3"/>
      <c r="D6" s="3"/>
      <c r="E6" s="3"/>
      <c r="F6" s="48"/>
      <c r="G6" s="49"/>
      <c r="H6" s="49"/>
      <c r="I6" s="50"/>
    </row>
    <row r="7" spans="1:9" ht="14" customHeight="1" x14ac:dyDescent="0.2">
      <c r="A7" s="20" t="s">
        <v>10</v>
      </c>
      <c r="B7" s="19" t="s">
        <v>64</v>
      </c>
      <c r="C7" s="19" t="s">
        <v>32</v>
      </c>
      <c r="D7" s="19" t="s">
        <v>2</v>
      </c>
      <c r="E7" s="3"/>
      <c r="F7" s="48"/>
      <c r="G7" s="49"/>
      <c r="H7" s="49"/>
      <c r="I7" s="50"/>
    </row>
    <row r="8" spans="1:9" ht="14" customHeight="1" thickBot="1" x14ac:dyDescent="0.25">
      <c r="A8" s="3" t="s">
        <v>33</v>
      </c>
      <c r="B8" s="28"/>
      <c r="C8" s="4"/>
      <c r="D8" s="4">
        <f>Housing[[#This Row],[Projected]]-Housing[[#This Row],[Actual]]</f>
        <v>0</v>
      </c>
      <c r="E8" s="3"/>
      <c r="F8" s="51"/>
      <c r="G8" s="52"/>
      <c r="H8" s="52"/>
      <c r="I8" s="53"/>
    </row>
    <row r="9" spans="1:9" ht="14" customHeight="1" x14ac:dyDescent="0.2">
      <c r="A9" s="3" t="s">
        <v>34</v>
      </c>
      <c r="B9" s="28"/>
      <c r="C9" s="4"/>
      <c r="D9" s="4">
        <f>Housing[[#This Row],[Projected]]-Housing[[#This Row],[Actual]]</f>
        <v>0</v>
      </c>
      <c r="E9" s="3"/>
      <c r="F9" s="5"/>
      <c r="G9" s="2"/>
      <c r="H9" s="2"/>
      <c r="I9" s="2"/>
    </row>
    <row r="10" spans="1:9" ht="14" customHeight="1" x14ac:dyDescent="0.2">
      <c r="A10" s="3" t="s">
        <v>25</v>
      </c>
      <c r="B10" s="28"/>
      <c r="C10" s="4"/>
      <c r="D10" s="4">
        <f>Housing[[#This Row],[Projected]]-Housing[[#This Row],[Actual]]</f>
        <v>0</v>
      </c>
      <c r="E10" s="3"/>
      <c r="F10" s="43" t="s">
        <v>87</v>
      </c>
      <c r="G10" s="44"/>
      <c r="H10" s="43" t="s">
        <v>88</v>
      </c>
      <c r="I10" s="44"/>
    </row>
    <row r="11" spans="1:9" ht="14" customHeight="1" x14ac:dyDescent="0.2">
      <c r="A11" s="3" t="s">
        <v>5</v>
      </c>
      <c r="B11" s="28"/>
      <c r="C11" s="4"/>
      <c r="D11" s="4">
        <f>Housing[[#This Row],[Projected]]-Housing[[#This Row],[Actual]]</f>
        <v>0</v>
      </c>
      <c r="E11" s="3"/>
      <c r="F11" s="39" t="s">
        <v>3</v>
      </c>
      <c r="G11" s="17">
        <v>0</v>
      </c>
      <c r="H11" s="39" t="s">
        <v>3</v>
      </c>
      <c r="I11" s="17">
        <v>0</v>
      </c>
    </row>
    <row r="12" spans="1:9" ht="14" customHeight="1" x14ac:dyDescent="0.2">
      <c r="A12" s="3" t="s">
        <v>35</v>
      </c>
      <c r="B12" s="28"/>
      <c r="C12" s="4"/>
      <c r="D12" s="4">
        <f>Housing[[#This Row],[Projected]]-Housing[[#This Row],[Actual]]</f>
        <v>0</v>
      </c>
      <c r="E12" s="3"/>
      <c r="F12" s="39" t="s">
        <v>4</v>
      </c>
      <c r="G12" s="17">
        <v>0</v>
      </c>
      <c r="H12" s="39" t="s">
        <v>4</v>
      </c>
      <c r="I12" s="17">
        <v>0</v>
      </c>
    </row>
    <row r="13" spans="1:9" ht="14" customHeight="1" x14ac:dyDescent="0.2">
      <c r="A13" s="3" t="s">
        <v>47</v>
      </c>
      <c r="B13" s="28"/>
      <c r="C13" s="4"/>
      <c r="D13" s="4">
        <f>Housing[[#This Row],[Projected]]-Housing[[#This Row],[Actual]]</f>
        <v>0</v>
      </c>
      <c r="E13" s="3"/>
      <c r="F13" s="39" t="s">
        <v>31</v>
      </c>
      <c r="G13" s="17">
        <v>0</v>
      </c>
      <c r="H13" s="39" t="s">
        <v>31</v>
      </c>
      <c r="I13" s="17">
        <v>0</v>
      </c>
    </row>
    <row r="14" spans="1:9" ht="14" customHeight="1" x14ac:dyDescent="0.2">
      <c r="A14" s="3" t="s">
        <v>36</v>
      </c>
      <c r="B14" s="28"/>
      <c r="C14" s="4"/>
      <c r="D14" s="4">
        <f>Housing[[#This Row],[Projected]]-Housing[[#This Row],[Actual]]</f>
        <v>0</v>
      </c>
      <c r="E14" s="3"/>
      <c r="F14" s="18" t="s">
        <v>30</v>
      </c>
      <c r="G14" s="13">
        <f>SUM(G11:G13)</f>
        <v>0</v>
      </c>
      <c r="H14" s="18" t="s">
        <v>30</v>
      </c>
      <c r="I14" s="13">
        <f>SUM(I11:I13)</f>
        <v>0</v>
      </c>
    </row>
    <row r="15" spans="1:9" ht="14" customHeight="1" x14ac:dyDescent="0.2">
      <c r="A15" s="3" t="s">
        <v>90</v>
      </c>
      <c r="B15" s="28"/>
      <c r="C15" s="4"/>
      <c r="D15" s="4">
        <f>Housing[[#This Row],[Projected]]-Housing[[#This Row],[Actual]]</f>
        <v>0</v>
      </c>
      <c r="E15" s="3"/>
      <c r="F15" s="3"/>
      <c r="G15" s="3"/>
      <c r="H15" s="3"/>
      <c r="I15" s="3"/>
    </row>
    <row r="16" spans="1:9" ht="14" customHeight="1" x14ac:dyDescent="0.2">
      <c r="A16" s="3" t="s">
        <v>75</v>
      </c>
      <c r="B16" s="29"/>
      <c r="C16" s="25"/>
      <c r="D16" s="25">
        <f>Housing[[#This Row],[Projected]]-Housing[[#This Row],[Actual]]</f>
        <v>0</v>
      </c>
      <c r="E16" s="3"/>
      <c r="F16" s="32" t="s">
        <v>28</v>
      </c>
      <c r="G16" s="14">
        <f>SUM(G14-B5)</f>
        <v>0</v>
      </c>
      <c r="H16" s="3"/>
      <c r="I16" s="3"/>
    </row>
    <row r="17" spans="1:9" ht="14" customHeight="1" x14ac:dyDescent="0.2">
      <c r="A17" s="6" t="s">
        <v>26</v>
      </c>
      <c r="B17" s="7">
        <f>SUBTOTAL(109,Housing[Projected])</f>
        <v>0</v>
      </c>
      <c r="C17" s="7">
        <f>SUBTOTAL(109,Housing[Actual])</f>
        <v>0</v>
      </c>
      <c r="D17" s="7">
        <f>SUBTOTAL(109,Housing[Difference])</f>
        <v>0</v>
      </c>
      <c r="E17" s="3"/>
      <c r="F17" s="32" t="s">
        <v>29</v>
      </c>
      <c r="G17" s="15">
        <f>SUM(I14-C5)</f>
        <v>0</v>
      </c>
      <c r="H17" s="3"/>
      <c r="I17" s="3"/>
    </row>
    <row r="18" spans="1:9" ht="14" customHeight="1" x14ac:dyDescent="0.2">
      <c r="A18" s="42"/>
      <c r="B18" s="42"/>
      <c r="C18" s="42"/>
      <c r="D18" s="42"/>
      <c r="E18" s="3"/>
      <c r="F18" s="18" t="s">
        <v>2</v>
      </c>
      <c r="G18" s="16">
        <f>SUM(G17-G16)</f>
        <v>0</v>
      </c>
      <c r="H18" s="3"/>
      <c r="I18" s="3"/>
    </row>
    <row r="19" spans="1:9" ht="14" customHeight="1" x14ac:dyDescent="0.2">
      <c r="A19" s="19" t="s">
        <v>7</v>
      </c>
      <c r="B19" s="19" t="s">
        <v>64</v>
      </c>
      <c r="C19" s="19" t="s">
        <v>32</v>
      </c>
      <c r="D19" s="19" t="s">
        <v>2</v>
      </c>
      <c r="E19" s="3"/>
      <c r="F19" s="3"/>
      <c r="G19" s="3"/>
      <c r="H19" s="3"/>
      <c r="I19" s="3"/>
    </row>
    <row r="20" spans="1:9" ht="14" customHeight="1" x14ac:dyDescent="0.2">
      <c r="A20" s="3" t="s">
        <v>37</v>
      </c>
      <c r="B20" s="28"/>
      <c r="C20" s="4"/>
      <c r="D20" s="4">
        <f>Transportation[[#This Row],[Projected]]-Transportation[[#This Row],[Actual]]</f>
        <v>0</v>
      </c>
      <c r="E20" s="3"/>
      <c r="F20" s="22" t="s">
        <v>69</v>
      </c>
      <c r="G20" s="19" t="s">
        <v>64</v>
      </c>
      <c r="H20" s="19" t="s">
        <v>32</v>
      </c>
      <c r="I20" s="19" t="s">
        <v>2</v>
      </c>
    </row>
    <row r="21" spans="1:9" ht="14" customHeight="1" x14ac:dyDescent="0.2">
      <c r="A21" s="3" t="s">
        <v>38</v>
      </c>
      <c r="B21" s="28"/>
      <c r="C21" s="4"/>
      <c r="D21" s="4">
        <f>Transportation[[#This Row],[Projected]]-Transportation[[#This Row],[Actual]]</f>
        <v>0</v>
      </c>
      <c r="E21" s="3"/>
      <c r="F21" s="2" t="s">
        <v>70</v>
      </c>
      <c r="G21" s="30"/>
      <c r="H21" s="8"/>
      <c r="I21" s="8">
        <f>Legal1315[[#This Row],[Projected]]-Legal1315[[#This Row],[Actual]]</f>
        <v>0</v>
      </c>
    </row>
    <row r="22" spans="1:9" ht="14" customHeight="1" x14ac:dyDescent="0.2">
      <c r="A22" s="3" t="s">
        <v>40</v>
      </c>
      <c r="B22" s="28"/>
      <c r="C22" s="4"/>
      <c r="D22" s="4">
        <f>Transportation[[#This Row],[Projected]]-Transportation[[#This Row],[Actual]]</f>
        <v>0</v>
      </c>
      <c r="E22" s="3"/>
      <c r="F22" s="2" t="s">
        <v>71</v>
      </c>
      <c r="G22" s="30"/>
      <c r="H22" s="8"/>
      <c r="I22" s="8">
        <f>Legal1315[[#This Row],[Projected]]-Legal1315[[#This Row],[Actual]]</f>
        <v>0</v>
      </c>
    </row>
    <row r="23" spans="1:9" ht="14" customHeight="1" x14ac:dyDescent="0.2">
      <c r="A23" s="26" t="s">
        <v>46</v>
      </c>
      <c r="B23" s="29"/>
      <c r="C23" s="25"/>
      <c r="D23" s="25">
        <f>Transportation[[#This Row],[Projected]]-Transportation[[#This Row],[Actual]]</f>
        <v>0</v>
      </c>
      <c r="E23" s="3"/>
      <c r="F23" s="12" t="s">
        <v>72</v>
      </c>
      <c r="G23" s="30"/>
      <c r="H23" s="8"/>
      <c r="I23" s="8">
        <f>Legal1315[[#This Row],[Projected]]-Legal1315[[#This Row],[Actual]]</f>
        <v>0</v>
      </c>
    </row>
    <row r="24" spans="1:9" ht="14" customHeight="1" x14ac:dyDescent="0.2">
      <c r="A24" s="3" t="s">
        <v>39</v>
      </c>
      <c r="B24" s="28"/>
      <c r="C24" s="4"/>
      <c r="D24" s="4">
        <f>Transportation[[#This Row],[Projected]]-Transportation[[#This Row],[Actual]]</f>
        <v>0</v>
      </c>
      <c r="E24" s="3"/>
      <c r="F24" s="2" t="s">
        <v>73</v>
      </c>
      <c r="G24" s="30"/>
      <c r="H24" s="8"/>
      <c r="I24" s="8">
        <f>Legal1315[[#This Row],[Projected]]-Legal1315[[#This Row],[Actual]]</f>
        <v>0</v>
      </c>
    </row>
    <row r="25" spans="1:9" ht="14" customHeight="1" x14ac:dyDescent="0.2">
      <c r="A25" s="3" t="s">
        <v>44</v>
      </c>
      <c r="B25" s="28"/>
      <c r="C25" s="4"/>
      <c r="D25" s="4">
        <f>Transportation[[#This Row],[Projected]]-Transportation[[#This Row],[Actual]]</f>
        <v>0</v>
      </c>
      <c r="E25" s="3"/>
      <c r="F25" s="2" t="s">
        <v>74</v>
      </c>
      <c r="G25" s="31"/>
      <c r="H25" s="27"/>
      <c r="I25" s="27">
        <f>Legal1315[[#This Row],[Projected]]-Legal1315[[#This Row],[Actual]]</f>
        <v>0</v>
      </c>
    </row>
    <row r="26" spans="1:9" ht="14" customHeight="1" x14ac:dyDescent="0.2">
      <c r="A26" s="3" t="s">
        <v>9</v>
      </c>
      <c r="B26" s="28"/>
      <c r="C26" s="4"/>
      <c r="D26" s="4">
        <f>Transportation[[#This Row],[Projected]]-Transportation[[#This Row],[Actual]]</f>
        <v>0</v>
      </c>
      <c r="E26" s="3"/>
      <c r="F26" s="9" t="s">
        <v>26</v>
      </c>
      <c r="G26" s="10">
        <f>SUBTOTAL(109,Legal1315[Projected])</f>
        <v>0</v>
      </c>
      <c r="H26" s="10">
        <f>SUBTOTAL(109,Legal1315[Actual])</f>
        <v>0</v>
      </c>
      <c r="I26" s="10">
        <f>SUBTOTAL(109,Legal1315[Difference])</f>
        <v>0</v>
      </c>
    </row>
    <row r="27" spans="1:9" ht="14" customHeight="1" x14ac:dyDescent="0.2">
      <c r="A27" s="26" t="s">
        <v>45</v>
      </c>
      <c r="B27" s="29"/>
      <c r="C27" s="25"/>
      <c r="D27" s="25">
        <f>Transportation[[#This Row],[Projected]]-Transportation[[#This Row],[Actual]]</f>
        <v>0</v>
      </c>
      <c r="E27" s="3"/>
      <c r="F27" s="42"/>
      <c r="G27" s="42"/>
      <c r="H27" s="42"/>
      <c r="I27" s="42"/>
    </row>
    <row r="28" spans="1:9" ht="14" customHeight="1" x14ac:dyDescent="0.2">
      <c r="A28" s="6" t="s">
        <v>26</v>
      </c>
      <c r="B28" s="7">
        <f>SUBTOTAL(109,Transportation[Projected])</f>
        <v>0</v>
      </c>
      <c r="C28" s="7">
        <f>SUBTOTAL(109,Transportation[Actual])</f>
        <v>0</v>
      </c>
      <c r="D28" s="7">
        <f>SUBTOTAL(109,Transportation[Difference])</f>
        <v>0</v>
      </c>
      <c r="E28" s="3"/>
      <c r="F28" s="22" t="s">
        <v>76</v>
      </c>
      <c r="G28" s="19" t="s">
        <v>64</v>
      </c>
      <c r="H28" s="19" t="s">
        <v>32</v>
      </c>
      <c r="I28" s="19" t="s">
        <v>2</v>
      </c>
    </row>
    <row r="29" spans="1:9" ht="14" customHeight="1" x14ac:dyDescent="0.2">
      <c r="A29" s="42"/>
      <c r="B29" s="42"/>
      <c r="C29" s="42"/>
      <c r="D29" s="42"/>
      <c r="E29" s="3"/>
      <c r="F29" s="2" t="s">
        <v>77</v>
      </c>
      <c r="G29" s="30"/>
      <c r="H29" s="8"/>
      <c r="I29" s="8">
        <f>Legal1316[[#This Row],[Projected]]-Legal1316[[#This Row],[Actual]]</f>
        <v>0</v>
      </c>
    </row>
    <row r="30" spans="1:9" ht="14" customHeight="1" x14ac:dyDescent="0.2">
      <c r="A30" s="21" t="s">
        <v>8</v>
      </c>
      <c r="B30" s="19" t="s">
        <v>64</v>
      </c>
      <c r="C30" s="19" t="s">
        <v>32</v>
      </c>
      <c r="D30" s="19" t="s">
        <v>2</v>
      </c>
      <c r="E30" s="3"/>
      <c r="F30" s="2" t="s">
        <v>78</v>
      </c>
      <c r="G30" s="30"/>
      <c r="H30" s="8"/>
      <c r="I30" s="8">
        <f>Legal1316[[#This Row],[Projected]]-Legal1316[[#This Row],[Actual]]</f>
        <v>0</v>
      </c>
    </row>
    <row r="31" spans="1:9" ht="14" customHeight="1" x14ac:dyDescent="0.2">
      <c r="A31" s="3" t="s">
        <v>41</v>
      </c>
      <c r="B31" s="28"/>
      <c r="C31" s="4"/>
      <c r="D31" s="4">
        <f>Insurance[[#This Row],[Projected]]-Insurance[[#This Row],[Actual]]</f>
        <v>0</v>
      </c>
      <c r="E31" s="3"/>
      <c r="F31" s="12" t="s">
        <v>79</v>
      </c>
      <c r="G31" s="30"/>
      <c r="H31" s="8"/>
      <c r="I31" s="8">
        <f>Legal1316[[#This Row],[Projected]]-Legal1316[[#This Row],[Actual]]</f>
        <v>0</v>
      </c>
    </row>
    <row r="32" spans="1:9" ht="14" customHeight="1" x14ac:dyDescent="0.2">
      <c r="A32" s="3" t="s">
        <v>42</v>
      </c>
      <c r="B32" s="28"/>
      <c r="C32" s="4"/>
      <c r="D32" s="4">
        <f>Insurance[[#This Row],[Projected]]-Insurance[[#This Row],[Actual]]</f>
        <v>0</v>
      </c>
      <c r="E32" s="3"/>
      <c r="F32" s="2" t="s">
        <v>80</v>
      </c>
      <c r="G32" s="30"/>
      <c r="H32" s="8"/>
      <c r="I32" s="8">
        <f>Legal1316[[#This Row],[Projected]]-Legal1316[[#This Row],[Actual]]</f>
        <v>0</v>
      </c>
    </row>
    <row r="33" spans="1:9" ht="14" customHeight="1" x14ac:dyDescent="0.2">
      <c r="A33" s="3" t="s">
        <v>43</v>
      </c>
      <c r="B33" s="28"/>
      <c r="C33" s="4"/>
      <c r="D33" s="4">
        <f>Insurance[[#This Row],[Projected]]-Insurance[[#This Row],[Actual]]</f>
        <v>0</v>
      </c>
      <c r="E33" s="3"/>
      <c r="F33" s="9" t="s">
        <v>26</v>
      </c>
      <c r="G33" s="10">
        <f>SUBTOTAL(109,Legal1316[Projected])</f>
        <v>0</v>
      </c>
      <c r="H33" s="10">
        <f>SUBTOTAL(109,Legal1316[Actual])</f>
        <v>0</v>
      </c>
      <c r="I33" s="10">
        <f>SUBTOTAL(109,Legal1316[Difference])</f>
        <v>0</v>
      </c>
    </row>
    <row r="34" spans="1:9" ht="14" customHeight="1" x14ac:dyDescent="0.2">
      <c r="A34" s="6" t="s">
        <v>26</v>
      </c>
      <c r="B34" s="7">
        <f>SUBTOTAL(109,Insurance[Projected])</f>
        <v>0</v>
      </c>
      <c r="C34" s="7">
        <f>SUBTOTAL(109,Insurance[Actual])</f>
        <v>0</v>
      </c>
      <c r="D34" s="7">
        <f>SUBTOTAL(109,Insurance[Difference])</f>
        <v>0</v>
      </c>
      <c r="E34" s="3"/>
    </row>
    <row r="35" spans="1:9" ht="14" customHeight="1" x14ac:dyDescent="0.2">
      <c r="A35" s="42"/>
      <c r="B35" s="42"/>
      <c r="C35" s="42"/>
      <c r="D35" s="42"/>
      <c r="E35" s="3"/>
      <c r="F35" s="22" t="s">
        <v>18</v>
      </c>
      <c r="G35" s="19" t="s">
        <v>64</v>
      </c>
      <c r="H35" s="19" t="s">
        <v>32</v>
      </c>
      <c r="I35" s="19" t="s">
        <v>2</v>
      </c>
    </row>
    <row r="36" spans="1:9" ht="14" customHeight="1" x14ac:dyDescent="0.2">
      <c r="A36" s="21" t="s">
        <v>12</v>
      </c>
      <c r="B36" s="19" t="s">
        <v>64</v>
      </c>
      <c r="C36" s="19" t="s">
        <v>32</v>
      </c>
      <c r="D36" s="19" t="s">
        <v>2</v>
      </c>
      <c r="E36" s="3"/>
      <c r="F36" s="2" t="s">
        <v>53</v>
      </c>
      <c r="G36" s="30"/>
      <c r="H36" s="8"/>
      <c r="I36" s="8">
        <f>Loans[[#This Row],[Projected]]-Loans[[#This Row],[Actual]]</f>
        <v>0</v>
      </c>
    </row>
    <row r="37" spans="1:9" ht="14" customHeight="1" x14ac:dyDescent="0.2">
      <c r="A37" s="3" t="s">
        <v>11</v>
      </c>
      <c r="B37" s="28"/>
      <c r="C37" s="4"/>
      <c r="D37" s="4">
        <f>Food[[#This Row],[Projected]]-Food[[#This Row],[Actual]]</f>
        <v>0</v>
      </c>
      <c r="E37" s="3"/>
      <c r="F37" s="2" t="s">
        <v>52</v>
      </c>
      <c r="G37" s="30"/>
      <c r="H37" s="8"/>
      <c r="I37" s="8">
        <f>Loans[[#This Row],[Projected]]-Loans[[#This Row],[Actual]]</f>
        <v>0</v>
      </c>
    </row>
    <row r="38" spans="1:9" ht="14" customHeight="1" x14ac:dyDescent="0.2">
      <c r="A38" s="3" t="s">
        <v>86</v>
      </c>
      <c r="B38" s="28"/>
      <c r="C38" s="4"/>
      <c r="D38" s="4">
        <f>Food[[#This Row],[Projected]]-Food[[#This Row],[Actual]]</f>
        <v>0</v>
      </c>
      <c r="E38" s="3"/>
      <c r="F38" s="2" t="s">
        <v>54</v>
      </c>
      <c r="G38" s="30"/>
      <c r="H38" s="8"/>
      <c r="I38" s="8">
        <f>Loans[[#This Row],[Projected]]-Loans[[#This Row],[Actual]]</f>
        <v>0</v>
      </c>
    </row>
    <row r="39" spans="1:9" ht="14" customHeight="1" x14ac:dyDescent="0.2">
      <c r="A39" s="3" t="s">
        <v>93</v>
      </c>
      <c r="B39" s="29"/>
      <c r="C39" s="25"/>
      <c r="D39" s="25">
        <f>Food[[#This Row],[Projected]]-Food[[#This Row],[Actual]]</f>
        <v>0</v>
      </c>
      <c r="E39" s="3"/>
      <c r="F39" s="2" t="s">
        <v>55</v>
      </c>
      <c r="G39" s="30"/>
      <c r="H39" s="8"/>
      <c r="I39" s="8">
        <f>Loans[[#This Row],[Projected]]-Loans[[#This Row],[Actual]]</f>
        <v>0</v>
      </c>
    </row>
    <row r="40" spans="1:9" ht="14" customHeight="1" x14ac:dyDescent="0.2">
      <c r="A40" s="3" t="s">
        <v>48</v>
      </c>
      <c r="B40" s="29"/>
      <c r="C40" s="25"/>
      <c r="D40" s="25">
        <f>Food[[#This Row],[Projected]]-Food[[#This Row],[Actual]]</f>
        <v>0</v>
      </c>
      <c r="E40" s="3"/>
      <c r="F40" s="2" t="s">
        <v>56</v>
      </c>
      <c r="G40" s="30"/>
      <c r="H40" s="8"/>
      <c r="I40" s="8">
        <f>Loans[[#This Row],[Projected]]-Loans[[#This Row],[Actual]]</f>
        <v>0</v>
      </c>
    </row>
    <row r="41" spans="1:9" ht="14" customHeight="1" x14ac:dyDescent="0.2">
      <c r="A41" s="6" t="s">
        <v>26</v>
      </c>
      <c r="B41" s="7">
        <f>SUBTOTAL(109,Food[Projected])</f>
        <v>0</v>
      </c>
      <c r="C41" s="7">
        <f>SUBTOTAL(109,Food[Actual])</f>
        <v>0</v>
      </c>
      <c r="D41" s="7">
        <f>SUBTOTAL(109,Food[Difference])</f>
        <v>0</v>
      </c>
      <c r="E41" s="3"/>
      <c r="F41" s="9" t="s">
        <v>26</v>
      </c>
      <c r="G41" s="10">
        <f>SUBTOTAL(109,Loans[Projected])</f>
        <v>0</v>
      </c>
      <c r="H41" s="10">
        <f>SUBTOTAL(109,Loans[Actual])</f>
        <v>0</v>
      </c>
      <c r="I41" s="10">
        <f>SUBTOTAL(109,Loans[Difference])</f>
        <v>0</v>
      </c>
    </row>
    <row r="42" spans="1:9" ht="14" customHeight="1" x14ac:dyDescent="0.2">
      <c r="E42" s="3"/>
      <c r="F42" s="41"/>
      <c r="G42" s="41"/>
      <c r="H42" s="41"/>
      <c r="I42" s="41"/>
    </row>
    <row r="43" spans="1:9" ht="14" customHeight="1" x14ac:dyDescent="0.2">
      <c r="A43" s="22" t="s">
        <v>24</v>
      </c>
      <c r="B43" s="19" t="s">
        <v>64</v>
      </c>
      <c r="C43" s="19" t="s">
        <v>32</v>
      </c>
      <c r="D43" s="19" t="s">
        <v>2</v>
      </c>
      <c r="E43" s="3"/>
      <c r="F43" s="23" t="s">
        <v>27</v>
      </c>
      <c r="G43" s="19" t="s">
        <v>64</v>
      </c>
      <c r="H43" s="19" t="s">
        <v>32</v>
      </c>
      <c r="I43" s="19" t="s">
        <v>2</v>
      </c>
    </row>
    <row r="44" spans="1:9" ht="14" customHeight="1" x14ac:dyDescent="0.2">
      <c r="A44" s="2" t="s">
        <v>89</v>
      </c>
      <c r="B44" s="30"/>
      <c r="C44" s="8"/>
      <c r="D44" s="8">
        <f>PersonalCare[[#This Row],[Projected]]-PersonalCare[[#This Row],[Actual]]</f>
        <v>0</v>
      </c>
      <c r="E44" s="3"/>
      <c r="F44" s="2" t="s">
        <v>57</v>
      </c>
      <c r="G44" s="30"/>
      <c r="H44" s="8"/>
      <c r="I44" s="8">
        <f>Savings[[#This Row],[Projected]]-Savings[[#This Row],[Actual]]</f>
        <v>0</v>
      </c>
    </row>
    <row r="45" spans="1:9" ht="14" customHeight="1" x14ac:dyDescent="0.2">
      <c r="A45" s="2" t="s">
        <v>16</v>
      </c>
      <c r="B45" s="30"/>
      <c r="C45" s="8"/>
      <c r="D45" s="8">
        <f>PersonalCare[[#This Row],[Projected]]-PersonalCare[[#This Row],[Actual]]</f>
        <v>0</v>
      </c>
      <c r="E45" s="3"/>
      <c r="F45" s="2" t="s">
        <v>58</v>
      </c>
      <c r="G45" s="30"/>
      <c r="H45" s="8"/>
      <c r="I45" s="8">
        <f>Savings[[#This Row],[Projected]]-Savings[[#This Row],[Actual]]</f>
        <v>0</v>
      </c>
    </row>
    <row r="46" spans="1:9" ht="14" customHeight="1" x14ac:dyDescent="0.2">
      <c r="A46" s="2" t="s">
        <v>49</v>
      </c>
      <c r="B46" s="30"/>
      <c r="C46" s="8"/>
      <c r="D46" s="8">
        <f>PersonalCare[[#This Row],[Projected]]-PersonalCare[[#This Row],[Actual]]</f>
        <v>0</v>
      </c>
      <c r="E46" s="3"/>
      <c r="F46" s="2" t="s">
        <v>59</v>
      </c>
      <c r="G46" s="30"/>
      <c r="H46" s="8"/>
      <c r="I46" s="8">
        <f>Savings[[#This Row],[Projected]]-Savings[[#This Row],[Actual]]</f>
        <v>0</v>
      </c>
    </row>
    <row r="47" spans="1:9" ht="14" customHeight="1" x14ac:dyDescent="0.2">
      <c r="A47" s="2" t="s">
        <v>94</v>
      </c>
      <c r="B47" s="30"/>
      <c r="C47" s="8"/>
      <c r="D47" s="8">
        <f>PersonalCare[[#This Row],[Projected]]-PersonalCare[[#This Row],[Actual]]</f>
        <v>0</v>
      </c>
      <c r="E47" s="3"/>
      <c r="F47" s="9" t="s">
        <v>26</v>
      </c>
      <c r="G47" s="10">
        <f>SUBTOTAL(109,Savings[Projected])</f>
        <v>0</v>
      </c>
      <c r="H47" s="10">
        <f>SUBTOTAL(109,Savings[Actual])</f>
        <v>0</v>
      </c>
      <c r="I47" s="10">
        <f>SUBTOTAL(109,Savings[Difference])</f>
        <v>0</v>
      </c>
    </row>
    <row r="48" spans="1:9" ht="14" customHeight="1" x14ac:dyDescent="0.2">
      <c r="A48" s="2" t="s">
        <v>6</v>
      </c>
      <c r="B48" s="30"/>
      <c r="C48" s="8"/>
      <c r="D48" s="8">
        <f>PersonalCare[[#This Row],[Projected]]-PersonalCare[[#This Row],[Actual]]</f>
        <v>0</v>
      </c>
      <c r="E48" s="3"/>
    </row>
    <row r="49" spans="1:9" ht="14" customHeight="1" x14ac:dyDescent="0.2">
      <c r="A49" s="9" t="s">
        <v>26</v>
      </c>
      <c r="B49" s="10">
        <f>SUBTOTAL(109,PersonalCare[Projected])</f>
        <v>0</v>
      </c>
      <c r="C49" s="10">
        <f>SUBTOTAL(109,PersonalCare[Actual])</f>
        <v>0</v>
      </c>
      <c r="D49" s="10">
        <f>SUBTOTAL(109,PersonalCare[Difference])</f>
        <v>0</v>
      </c>
      <c r="E49" s="3"/>
      <c r="F49" s="21" t="s">
        <v>19</v>
      </c>
      <c r="G49" s="19" t="s">
        <v>64</v>
      </c>
      <c r="H49" s="19" t="s">
        <v>32</v>
      </c>
      <c r="I49" s="19" t="s">
        <v>2</v>
      </c>
    </row>
    <row r="50" spans="1:9" ht="14" customHeight="1" x14ac:dyDescent="0.2">
      <c r="E50" s="3"/>
      <c r="F50" s="3" t="s">
        <v>60</v>
      </c>
      <c r="G50" s="28"/>
      <c r="H50" s="4"/>
      <c r="I50" s="4">
        <f>Taxes[[#This Row],[Projected]]-Taxes[[#This Row],[Actual]]</f>
        <v>0</v>
      </c>
    </row>
    <row r="51" spans="1:9" ht="14" customHeight="1" x14ac:dyDescent="0.2">
      <c r="A51" s="21" t="s">
        <v>21</v>
      </c>
      <c r="B51" s="19" t="s">
        <v>64</v>
      </c>
      <c r="C51" s="19" t="s">
        <v>32</v>
      </c>
      <c r="D51" s="19" t="s">
        <v>2</v>
      </c>
      <c r="E51" s="3"/>
      <c r="F51" s="3" t="s">
        <v>61</v>
      </c>
      <c r="G51" s="28"/>
      <c r="H51" s="4"/>
      <c r="I51" s="4">
        <f>Taxes[[#This Row],[Projected]]-Taxes[[#This Row],[Actual]]</f>
        <v>0</v>
      </c>
    </row>
    <row r="52" spans="1:9" ht="14" customHeight="1" x14ac:dyDescent="0.2">
      <c r="A52" s="11" t="s">
        <v>16</v>
      </c>
      <c r="B52" s="28"/>
      <c r="C52" s="4"/>
      <c r="D52" s="4">
        <f>Children[[#This Row],[Projected]]-Children[[#This Row],[Actual]]</f>
        <v>0</v>
      </c>
      <c r="E52" s="3"/>
      <c r="F52" s="3" t="s">
        <v>62</v>
      </c>
      <c r="G52" s="28"/>
      <c r="H52" s="4"/>
      <c r="I52" s="4">
        <f>Taxes[[#This Row],[Projected]]-Taxes[[#This Row],[Actual]]</f>
        <v>0</v>
      </c>
    </row>
    <row r="53" spans="1:9" ht="14" customHeight="1" x14ac:dyDescent="0.2">
      <c r="A53" s="11" t="s">
        <v>81</v>
      </c>
      <c r="B53" s="28"/>
      <c r="C53" s="4"/>
      <c r="D53" s="4">
        <f>Children[[#This Row],[Projected]]-Children[[#This Row],[Actual]]</f>
        <v>0</v>
      </c>
      <c r="E53" s="3"/>
      <c r="F53" s="3" t="s">
        <v>63</v>
      </c>
      <c r="G53" s="29"/>
      <c r="H53" s="25"/>
      <c r="I53" s="25">
        <f>Taxes[[#This Row],[Projected]]-Taxes[[#This Row],[Actual]]</f>
        <v>0</v>
      </c>
    </row>
    <row r="54" spans="1:9" ht="14" customHeight="1" x14ac:dyDescent="0.2">
      <c r="A54" s="11" t="s">
        <v>82</v>
      </c>
      <c r="B54" s="28"/>
      <c r="C54" s="4"/>
      <c r="D54" s="4">
        <f>Children[[#This Row],[Projected]]-Children[[#This Row],[Actual]]</f>
        <v>0</v>
      </c>
      <c r="E54" s="3"/>
      <c r="F54" s="6" t="s">
        <v>26</v>
      </c>
      <c r="G54" s="7">
        <f>SUBTOTAL(109,Taxes[Projected])</f>
        <v>0</v>
      </c>
      <c r="H54" s="7">
        <f>SUBTOTAL(109,Taxes[Actual])</f>
        <v>0</v>
      </c>
      <c r="I54" s="7">
        <f>SUBTOTAL(109,Taxes[Difference])</f>
        <v>0</v>
      </c>
    </row>
    <row r="55" spans="1:9" ht="14" customHeight="1" x14ac:dyDescent="0.2">
      <c r="A55" s="11" t="s">
        <v>83</v>
      </c>
      <c r="B55" s="28"/>
      <c r="C55" s="4"/>
      <c r="D55" s="4">
        <f>Children[[#This Row],[Projected]]-Children[[#This Row],[Actual]]</f>
        <v>0</v>
      </c>
      <c r="E55" s="3"/>
    </row>
    <row r="56" spans="1:9" ht="14" customHeight="1" x14ac:dyDescent="0.2">
      <c r="A56" s="11" t="s">
        <v>84</v>
      </c>
      <c r="B56" s="28"/>
      <c r="C56" s="4"/>
      <c r="D56" s="4">
        <f>Children[[#This Row],[Projected]]-Children[[#This Row],[Actual]]</f>
        <v>0</v>
      </c>
      <c r="E56" s="3"/>
      <c r="F56" s="22" t="s">
        <v>20</v>
      </c>
      <c r="G56" s="19" t="s">
        <v>64</v>
      </c>
      <c r="H56" s="19" t="s">
        <v>32</v>
      </c>
      <c r="I56" s="19" t="s">
        <v>2</v>
      </c>
    </row>
    <row r="57" spans="1:9" ht="14" customHeight="1" x14ac:dyDescent="0.2">
      <c r="A57" s="11" t="s">
        <v>14</v>
      </c>
      <c r="B57" s="28"/>
      <c r="C57" s="4"/>
      <c r="D57" s="4">
        <f>Children[[#This Row],[Projected]]-Children[[#This Row],[Actual]]</f>
        <v>0</v>
      </c>
      <c r="E57" s="3"/>
      <c r="F57" s="2" t="s">
        <v>22</v>
      </c>
      <c r="G57" s="30"/>
      <c r="H57" s="8"/>
      <c r="I57" s="8">
        <f>Legal[[#This Row],[Projected]]-Legal[[#This Row],[Actual]]</f>
        <v>0</v>
      </c>
    </row>
    <row r="58" spans="1:9" ht="14" customHeight="1" x14ac:dyDescent="0.2">
      <c r="A58" s="6" t="s">
        <v>26</v>
      </c>
      <c r="B58" s="7">
        <f>SUBTOTAL(109,Children[Projected])</f>
        <v>0</v>
      </c>
      <c r="C58" s="7">
        <f>SUBTOTAL(109,Children[Actual])</f>
        <v>0</v>
      </c>
      <c r="D58" s="7">
        <f>SUBTOTAL(109,Children[Difference])</f>
        <v>0</v>
      </c>
      <c r="E58" s="3"/>
      <c r="F58" s="2" t="s">
        <v>23</v>
      </c>
      <c r="G58" s="30"/>
      <c r="H58" s="8"/>
      <c r="I58" s="8">
        <f>Legal[[#This Row],[Projected]]-Legal[[#This Row],[Actual]]</f>
        <v>0</v>
      </c>
    </row>
    <row r="59" spans="1:9" ht="14" customHeight="1" x14ac:dyDescent="0.2">
      <c r="E59" s="3"/>
      <c r="F59" s="12" t="s">
        <v>85</v>
      </c>
      <c r="G59" s="30"/>
      <c r="H59" s="8"/>
      <c r="I59" s="8">
        <f>Legal[[#This Row],[Projected]]-Legal[[#This Row],[Actual]]</f>
        <v>0</v>
      </c>
    </row>
    <row r="60" spans="1:9" ht="14" customHeight="1" x14ac:dyDescent="0.2">
      <c r="A60" s="24" t="s">
        <v>17</v>
      </c>
      <c r="B60" s="19" t="s">
        <v>64</v>
      </c>
      <c r="C60" s="19" t="s">
        <v>32</v>
      </c>
      <c r="D60" s="19" t="s">
        <v>2</v>
      </c>
      <c r="E60" s="3"/>
      <c r="F60" s="9" t="s">
        <v>26</v>
      </c>
      <c r="G60" s="10">
        <f>SUBTOTAL(109,Legal[Projected])</f>
        <v>0</v>
      </c>
      <c r="H60" s="10">
        <f>SUBTOTAL(109,Legal[Actual])</f>
        <v>0</v>
      </c>
      <c r="I60" s="10">
        <f>SUBTOTAL(109,Legal[Difference])</f>
        <v>0</v>
      </c>
    </row>
    <row r="61" spans="1:9" ht="14" customHeight="1" x14ac:dyDescent="0.2">
      <c r="A61" s="3" t="s">
        <v>95</v>
      </c>
      <c r="B61" s="28"/>
      <c r="C61" s="4"/>
      <c r="D61" s="4">
        <f>Entertainment[[#This Row],[Projected]]-Entertainment[[#This Row],[Actual]]</f>
        <v>0</v>
      </c>
      <c r="E61" s="3"/>
    </row>
    <row r="62" spans="1:9" ht="14" customHeight="1" x14ac:dyDescent="0.2">
      <c r="A62" s="3" t="s">
        <v>91</v>
      </c>
      <c r="B62" s="28"/>
      <c r="C62" s="4"/>
      <c r="D62" s="4">
        <f>Entertainment[[#This Row],[Projected]]-Entertainment[[#This Row],[Actual]]</f>
        <v>0</v>
      </c>
      <c r="E62" s="3"/>
      <c r="F62" s="22" t="s">
        <v>65</v>
      </c>
      <c r="G62" s="19" t="s">
        <v>64</v>
      </c>
      <c r="H62" s="19" t="s">
        <v>32</v>
      </c>
      <c r="I62" s="19" t="s">
        <v>2</v>
      </c>
    </row>
    <row r="63" spans="1:9" ht="14" customHeight="1" x14ac:dyDescent="0.2">
      <c r="A63" s="6" t="s">
        <v>26</v>
      </c>
      <c r="B63" s="7">
        <f>SUBTOTAL(109,Entertainment[Projected])</f>
        <v>0</v>
      </c>
      <c r="C63" s="7">
        <f>SUBTOTAL(109,Entertainment[Actual])</f>
        <v>0</v>
      </c>
      <c r="D63" s="7">
        <f>SUBTOTAL(109,Entertainment[Difference])</f>
        <v>0</v>
      </c>
      <c r="E63" s="3"/>
      <c r="F63" s="2" t="s">
        <v>66</v>
      </c>
      <c r="G63" s="30"/>
      <c r="H63" s="8"/>
      <c r="I63" s="8">
        <f>Legal13[[#This Row],[Projected]]-Legal13[[#This Row],[Actual]]</f>
        <v>0</v>
      </c>
    </row>
    <row r="64" spans="1:9" ht="14" customHeight="1" x14ac:dyDescent="0.2">
      <c r="E64" s="3"/>
      <c r="F64" s="2" t="s">
        <v>67</v>
      </c>
      <c r="G64" s="30"/>
      <c r="H64" s="8"/>
      <c r="I64" s="8">
        <f>Legal13[[#This Row],[Projected]]-Legal13[[#This Row],[Actual]]</f>
        <v>0</v>
      </c>
    </row>
    <row r="65" spans="1:9" ht="14" customHeight="1" x14ac:dyDescent="0.2">
      <c r="A65" s="22" t="s">
        <v>13</v>
      </c>
      <c r="B65" s="19" t="s">
        <v>64</v>
      </c>
      <c r="C65" s="19" t="s">
        <v>32</v>
      </c>
      <c r="D65" s="19" t="s">
        <v>2</v>
      </c>
      <c r="E65" s="3"/>
      <c r="F65" s="12" t="s">
        <v>68</v>
      </c>
      <c r="G65" s="30"/>
      <c r="H65" s="8"/>
      <c r="I65" s="8">
        <f>Legal13[[#This Row],[Projected]]-Legal13[[#This Row],[Actual]]</f>
        <v>0</v>
      </c>
    </row>
    <row r="66" spans="1:9" ht="14" customHeight="1" x14ac:dyDescent="0.2">
      <c r="A66" s="2" t="s">
        <v>50</v>
      </c>
      <c r="B66" s="30"/>
      <c r="C66" s="8"/>
      <c r="D66" s="8">
        <f>Pets[[#This Row],[Projected]]-Pets[[#This Row],[Actual]]</f>
        <v>0</v>
      </c>
      <c r="E66" s="3"/>
      <c r="F66" s="9" t="s">
        <v>26</v>
      </c>
      <c r="G66" s="10">
        <f>SUBTOTAL(109,Legal13[Projected])</f>
        <v>0</v>
      </c>
      <c r="H66" s="10">
        <f>SUBTOTAL(109,Legal13[Actual])</f>
        <v>0</v>
      </c>
      <c r="I66" s="10">
        <f>SUBTOTAL(109,Legal13[Difference])</f>
        <v>0</v>
      </c>
    </row>
    <row r="67" spans="1:9" ht="14" customHeight="1" x14ac:dyDescent="0.2">
      <c r="A67" s="2" t="s">
        <v>51</v>
      </c>
      <c r="B67" s="30"/>
      <c r="C67" s="8"/>
      <c r="D67" s="8">
        <f>Pets[[#This Row],[Projected]]-Pets[[#This Row],[Actual]]</f>
        <v>0</v>
      </c>
      <c r="E67" s="3"/>
    </row>
    <row r="68" spans="1:9" ht="14" customHeight="1" x14ac:dyDescent="0.2">
      <c r="A68" s="2" t="s">
        <v>15</v>
      </c>
      <c r="B68" s="30"/>
      <c r="C68" s="8"/>
      <c r="D68" s="8">
        <f>Pets[[#This Row],[Projected]]-Pets[[#This Row],[Actual]]</f>
        <v>0</v>
      </c>
      <c r="E68" s="3"/>
    </row>
    <row r="69" spans="1:9" ht="14" customHeight="1" x14ac:dyDescent="0.2">
      <c r="A69" s="9" t="s">
        <v>26</v>
      </c>
      <c r="B69" s="10">
        <f>SUBTOTAL(109,Pets[Projected])</f>
        <v>0</v>
      </c>
      <c r="C69" s="10">
        <f>SUBTOTAL(109,Pets[Actual])</f>
        <v>0</v>
      </c>
      <c r="D69" s="10">
        <f>SUBTOTAL(109,Pets[Difference])</f>
        <v>0</v>
      </c>
      <c r="E69" s="3"/>
    </row>
    <row r="70" spans="1:9" ht="14" customHeight="1" x14ac:dyDescent="0.2"/>
    <row r="71" spans="1:9" ht="14" customHeight="1" x14ac:dyDescent="0.2"/>
    <row r="72" spans="1:9" ht="14" customHeight="1" x14ac:dyDescent="0.2"/>
    <row r="73" spans="1:9" ht="14" customHeight="1" x14ac:dyDescent="0.2"/>
    <row r="74" spans="1:9" ht="14" customHeight="1" x14ac:dyDescent="0.2"/>
    <row r="75" spans="1:9" ht="14" customHeight="1" x14ac:dyDescent="0.2"/>
    <row r="76" spans="1:9" ht="14" customHeight="1" x14ac:dyDescent="0.2"/>
    <row r="77" spans="1:9" ht="14" customHeight="1" x14ac:dyDescent="0.2"/>
    <row r="78" spans="1:9" ht="14" customHeight="1" x14ac:dyDescent="0.2"/>
    <row r="79" spans="1:9" ht="14" customHeight="1" x14ac:dyDescent="0.2"/>
    <row r="80" spans="1:9" ht="14" customHeight="1" x14ac:dyDescent="0.2"/>
  </sheetData>
  <mergeCells count="9">
    <mergeCell ref="A2:D2"/>
    <mergeCell ref="F42:I42"/>
    <mergeCell ref="A18:D18"/>
    <mergeCell ref="A29:D29"/>
    <mergeCell ref="F10:G10"/>
    <mergeCell ref="H10:I10"/>
    <mergeCell ref="F27:I27"/>
    <mergeCell ref="A35:D35"/>
    <mergeCell ref="F2:I8"/>
  </mergeCells>
  <phoneticPr fontId="1" type="noConversion"/>
  <conditionalFormatting sqref="D66:D68 I44:I46 I57:I59 D31:D33 G18 I36:I40 D20:D27 D37:D40 D61:D62 I50:I53 D44:D48 D8:D16 D52:D57">
    <cfRule type="iconSet" priority="5">
      <iconSet iconSet="3Arrows">
        <cfvo type="percentile" val="0"/>
        <cfvo type="num" val="-50"/>
        <cfvo type="num" val="50"/>
      </iconSet>
    </cfRule>
  </conditionalFormatting>
  <conditionalFormatting sqref="I63:I65">
    <cfRule type="iconSet" priority="3">
      <iconSet iconSet="3Arrows">
        <cfvo type="percentile" val="0"/>
        <cfvo type="num" val="-50"/>
        <cfvo type="num" val="50"/>
      </iconSet>
    </cfRule>
  </conditionalFormatting>
  <conditionalFormatting sqref="I21:I25">
    <cfRule type="iconSet" priority="2">
      <iconSet iconSet="3Arrows">
        <cfvo type="percentile" val="0"/>
        <cfvo type="num" val="-50"/>
        <cfvo type="num" val="50"/>
      </iconSet>
    </cfRule>
  </conditionalFormatting>
  <conditionalFormatting sqref="I29:I32">
    <cfRule type="iconSet" priority="1">
      <iconSet iconSet="3Arrows">
        <cfvo type="percentile" val="0"/>
        <cfvo type="num" val="-50"/>
        <cfvo type="num" val="50"/>
      </iconSet>
    </cfRule>
  </conditionalFormatting>
  <printOptions horizontalCentered="1"/>
  <pageMargins left="0.7" right="0.7" top="0.75" bottom="0.75" header="0.3" footer="0.3"/>
  <pageSetup scale="68" fitToHeight="0" orientation="portrait" r:id="rId1"/>
  <headerFooter alignWithMargins="0"/>
  <drawing r:id="rId2"/>
  <tableParts count="16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4873beb7-5857-4685-be1f-d57550cc96cc">false</MarketSpecific>
    <ApprovalStatus xmlns="4873beb7-5857-4685-be1f-d57550cc96cc">InProgress</ApprovalStatus>
    <DirectSourceMarket xmlns="4873beb7-5857-4685-be1f-d57550cc96cc">english</DirectSourceMarket>
    <ThumbnailAssetId xmlns="4873beb7-5857-4685-be1f-d57550cc96cc" xsi:nil="true"/>
    <PrimaryImageGen xmlns="4873beb7-5857-4685-be1f-d57550cc96cc">true</PrimaryImageGen>
    <LegacyData xmlns="4873beb7-5857-4685-be1f-d57550cc96cc">ListingID:;Manager:;BuildStatus:Preview Pending;MockupPath:</LegacyData>
    <NumericId xmlns="4873beb7-5857-4685-be1f-d57550cc96cc">-1</NumericId>
    <BusinessGroup xmlns="4873beb7-5857-4685-be1f-d57550cc96cc" xsi:nil="true"/>
    <TPFriendlyName xmlns="4873beb7-5857-4685-be1f-d57550cc96cc">Monthly family budget</TPFriendlyName>
    <SourceTitle xmlns="4873beb7-5857-4685-be1f-d57550cc96cc">Monthly Family Budget</SourceTitle>
    <APEditor xmlns="4873beb7-5857-4685-be1f-d57550cc96cc">
      <UserInfo>
        <DisplayName>REDMOND\mbolin</DisplayName>
        <AccountId>51</AccountId>
        <AccountType/>
      </UserInfo>
    </APEditor>
    <OpenTemplate xmlns="4873beb7-5857-4685-be1f-d57550cc96cc">true</OpenTemplate>
    <UALocComments xmlns="4873beb7-5857-4685-be1f-d57550cc96cc" xsi:nil="true"/>
    <LastPublishResultLookup xmlns="4873beb7-5857-4685-be1f-d57550cc96cc" xsi:nil="true"/>
    <IntlLangReviewDate xmlns="4873beb7-5857-4685-be1f-d57550cc96cc" xsi:nil="true"/>
    <PublishStatusLookup xmlns="4873beb7-5857-4685-be1f-d57550cc96cc">
      <Value>71337</Value>
      <Value>1299781</Value>
    </PublishStatusLookup>
    <ParentAssetId xmlns="4873beb7-5857-4685-be1f-d57550cc96cc" xsi:nil="true"/>
    <Providers xmlns="4873beb7-5857-4685-be1f-d57550cc96cc" xsi:nil="true"/>
    <MachineTranslated xmlns="4873beb7-5857-4685-be1f-d57550cc96cc">false</MachineTranslated>
    <OriginalSourceMarket xmlns="4873beb7-5857-4685-be1f-d57550cc96cc">english</OriginalSourceMarket>
    <APDescription xmlns="4873beb7-5857-4685-be1f-d57550cc96cc" xsi:nil="true"/>
    <ContentItem xmlns="4873beb7-5857-4685-be1f-d57550cc96cc" xsi:nil="true"/>
    <ClipArtFilename xmlns="4873beb7-5857-4685-be1f-d57550cc96cc" xsi:nil="true"/>
    <TPInstallLocation xmlns="4873beb7-5857-4685-be1f-d57550cc96cc">{My Templates}</TPInstallLocation>
    <TimesCloned xmlns="4873beb7-5857-4685-be1f-d57550cc96cc" xsi:nil="true"/>
    <PublishTargets xmlns="4873beb7-5857-4685-be1f-d57550cc96cc">OfficeOnline</PublishTargets>
    <EditorialStatus xmlns="4873beb7-5857-4685-be1f-d57550cc96cc" xsi:nil="true"/>
    <LastModifiedDateTime xmlns="4873beb7-5857-4685-be1f-d57550cc96cc" xsi:nil="true"/>
    <TPLaunchHelpLinkType xmlns="4873beb7-5857-4685-be1f-d57550cc96cc">Template</TPLaunchHelpLinkType>
    <AcquiredFrom xmlns="4873beb7-5857-4685-be1f-d57550cc96cc" xsi:nil="true"/>
    <AssetStart xmlns="4873beb7-5857-4685-be1f-d57550cc96cc">2009-01-01T00:00:00+00:00</AssetStart>
    <Provider xmlns="4873beb7-5857-4685-be1f-d57550cc96cc">EY006220130</Provider>
    <LastHandOff xmlns="4873beb7-5857-4685-be1f-d57550cc96cc" xsi:nil="true"/>
    <FriendlyTitle xmlns="4873beb7-5857-4685-be1f-d57550cc96cc" xsi:nil="true"/>
    <Manager xmlns="4873beb7-5857-4685-be1f-d57550cc96cc" xsi:nil="true"/>
    <UACurrentWords xmlns="4873beb7-5857-4685-be1f-d57550cc96cc">0</UACurrentWords>
    <ArtSampleDocs xmlns="4873beb7-5857-4685-be1f-d57550cc96cc" xsi:nil="true"/>
    <TPClientViewer xmlns="4873beb7-5857-4685-be1f-d57550cc96cc">Microsoft Office Excel</TPClientViewer>
    <UALocRecommendation xmlns="4873beb7-5857-4685-be1f-d57550cc96cc">Localize</UALocRecommendation>
    <TemplateStatus xmlns="4873beb7-5857-4685-be1f-d57550cc96cc" xsi:nil="true"/>
    <IsDeleted xmlns="4873beb7-5857-4685-be1f-d57550cc96cc">false</IsDeleted>
    <ShowIn xmlns="4873beb7-5857-4685-be1f-d57550cc96cc">Show everywhere</ShowIn>
    <CSXHash xmlns="4873beb7-5857-4685-be1f-d57550cc96cc" xsi:nil="true"/>
    <VoteCount xmlns="4873beb7-5857-4685-be1f-d57550cc96cc" xsi:nil="true"/>
    <UANotes xmlns="4873beb7-5857-4685-be1f-d57550cc96cc">SEO Pilot 2008. O14_beta1. O14 beta2</UANotes>
    <Downloads xmlns="4873beb7-5857-4685-be1f-d57550cc96cc">0</Downloads>
    <OOCacheId xmlns="4873beb7-5857-4685-be1f-d57550cc96cc" xsi:nil="true"/>
    <AssetExpire xmlns="4873beb7-5857-4685-be1f-d57550cc96cc">2029-05-12T00:00:00+00:00</AssetExpire>
    <CSXSubmissionMarket xmlns="4873beb7-5857-4685-be1f-d57550cc96cc" xsi:nil="true"/>
    <DSATActionTaken xmlns="4873beb7-5857-4685-be1f-d57550cc96cc" xsi:nil="true"/>
    <EditorialTags xmlns="4873beb7-5857-4685-be1f-d57550cc96cc" xsi:nil="true"/>
    <SubmitterId xmlns="4873beb7-5857-4685-be1f-d57550cc96cc" xsi:nil="true"/>
    <TPExecutable xmlns="4873beb7-5857-4685-be1f-d57550cc96cc" xsi:nil="true"/>
    <CSXSubmissionDate xmlns="4873beb7-5857-4685-be1f-d57550cc96cc" xsi:nil="true"/>
    <CSXUpdate xmlns="4873beb7-5857-4685-be1f-d57550cc96cc">false</CSXUpdate>
    <AssetType xmlns="4873beb7-5857-4685-be1f-d57550cc96cc">TP</AssetType>
    <ApprovalLog xmlns="4873beb7-5857-4685-be1f-d57550cc96cc" xsi:nil="true"/>
    <BugNumber xmlns="4873beb7-5857-4685-be1f-d57550cc96cc" xsi:nil="true"/>
    <OriginAsset xmlns="4873beb7-5857-4685-be1f-d57550cc96cc" xsi:nil="true"/>
    <Milestone xmlns="4873beb7-5857-4685-be1f-d57550cc96cc" xsi:nil="true"/>
    <TPComponent xmlns="4873beb7-5857-4685-be1f-d57550cc96cc">EXCELFiles</TPComponent>
    <AssetId xmlns="4873beb7-5857-4685-be1f-d57550cc96cc">TP010188408</AssetId>
    <IntlLocPriority xmlns="4873beb7-5857-4685-be1f-d57550cc96cc" xsi:nil="true"/>
    <TPLaunchHelpLink xmlns="4873beb7-5857-4685-be1f-d57550cc96cc" xsi:nil="true"/>
    <TPApplication xmlns="4873beb7-5857-4685-be1f-d57550cc96cc">Excel</TPApplication>
    <PolicheckWords xmlns="4873beb7-5857-4685-be1f-d57550cc96cc" xsi:nil="true"/>
    <CrawlForDependencies xmlns="4873beb7-5857-4685-be1f-d57550cc96cc">false</CrawlForDependencies>
    <IntlLangReviewer xmlns="4873beb7-5857-4685-be1f-d57550cc96cc" xsi:nil="true"/>
    <HandoffToMSDN xmlns="4873beb7-5857-4685-be1f-d57550cc96cc" xsi:nil="true"/>
    <PlannedPubDate xmlns="4873beb7-5857-4685-be1f-d57550cc96cc" xsi:nil="true"/>
    <TrustLevel xmlns="4873beb7-5857-4685-be1f-d57550cc96cc">1 Microsoft Managed Content</TrustLevel>
    <IsSearchable xmlns="4873beb7-5857-4685-be1f-d57550cc96cc">false</IsSearchable>
    <TPNamespace xmlns="4873beb7-5857-4685-be1f-d57550cc96cc">EXCEL</TPNamespace>
    <TemplateTemplateType xmlns="4873beb7-5857-4685-be1f-d57550cc96cc">Excel - Macro 12 Default</TemplateTemplateType>
    <Markets xmlns="4873beb7-5857-4685-be1f-d57550cc96cc"/>
    <IntlLangReview xmlns="4873beb7-5857-4685-be1f-d57550cc96cc" xsi:nil="true"/>
    <UAProjectedTotalWords xmlns="4873beb7-5857-4685-be1f-d57550cc96cc" xsi:nil="true"/>
    <OutputCachingOn xmlns="4873beb7-5857-4685-be1f-d57550cc96cc">false</OutputCachingOn>
    <AverageRating xmlns="4873beb7-5857-4685-be1f-d57550cc96cc" xsi:nil="true"/>
    <APAuthor xmlns="4873beb7-5857-4685-be1f-d57550cc96cc">
      <UserInfo>
        <DisplayName>REDMOND\matthos</DisplayName>
        <AccountId>59</AccountId>
        <AccountType/>
      </UserInfo>
    </APAuthor>
    <TPCommandLine xmlns="4873beb7-5857-4685-be1f-d57550cc96cc">{XL} /t {FilePath}</TPCommandLine>
    <TPAppVersion xmlns="4873beb7-5857-4685-be1f-d57550cc96cc">11</TPAppVersion>
    <BlockPublish xmlns="4873beb7-5857-4685-be1f-d57550cc96cc" xsi:nil="true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103712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Props1.xml><?xml version="1.0" encoding="utf-8"?>
<ds:datastoreItem xmlns:ds="http://schemas.openxmlformats.org/officeDocument/2006/customXml" ds:itemID="{BE58488D-419D-4D27-BA69-4AC6976A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6FA43-7F83-4B4B-97CB-9D68B50AD6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16D99B-486E-4347-B1CA-E39DA8A426F6}">
  <ds:schemaRefs>
    <ds:schemaRef ds:uri="http://schemas.microsoft.com/office/2006/metadata/properties"/>
    <ds:schemaRef ds:uri="http://schemas.microsoft.com/office/infopath/2007/PartnerControls"/>
    <ds:schemaRef ds:uri="4873beb7-5857-4685-be1f-d57550cc96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Family Budget</vt:lpstr>
      <vt:lpstr>'Monthly Family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FamilyBudget_TP010188408</dc:title>
  <dc:creator/>
  <cp:lastModifiedBy/>
  <dcterms:created xsi:type="dcterms:W3CDTF">2006-07-31T18:48:47Z</dcterms:created>
  <dcterms:modified xsi:type="dcterms:W3CDTF">2022-05-30T14:19:17Z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TC101884081033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mageGenCounter">
    <vt:lpwstr>0</vt:lpwstr>
  </property>
  <property fmtid="{D5CDD505-2E9C-101B-9397-08002B2CF9AE}" pid="5" name="APTrustLevel">
    <vt:r8>1</vt:r8>
  </property>
  <property fmtid="{D5CDD505-2E9C-101B-9397-08002B2CF9AE}" pid="6" name="ViolationReportStatus">
    <vt:lpwstr>None</vt:lpwstr>
  </property>
  <property fmtid="{D5CDD505-2E9C-101B-9397-08002B2CF9AE}" pid="7" name="ImageGenStatus">
    <vt:lpwstr>0</vt:lpwstr>
  </property>
  <property fmtid="{D5CDD505-2E9C-101B-9397-08002B2CF9AE}" pid="8" name="PolicheckStatus">
    <vt:lpwstr>0</vt:lpwstr>
  </property>
  <property fmtid="{D5CDD505-2E9C-101B-9397-08002B2CF9AE}" pid="9" name="PolicheckCounter">
    <vt:lpwstr>0</vt:lpwstr>
  </property>
  <property fmtid="{D5CDD505-2E9C-101B-9397-08002B2CF9AE}" pid="10" name="Applications">
    <vt:lpwstr>23;#Excel 12;#-1;#TBD;#-1;#TBD</vt:lpwstr>
  </property>
</Properties>
</file>